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530" tabRatio="670" activeTab="4"/>
  </bookViews>
  <sheets>
    <sheet name="01 Zámek - spotř." sheetId="5" r:id="rId1"/>
    <sheet name="02 R - spotř." sheetId="3" r:id="rId2"/>
    <sheet name="03 ZŠ Nám. Míru - osv." sheetId="7" r:id="rId3"/>
    <sheet name="04 ZŠ Školní - osv." sheetId="6" r:id="rId4"/>
    <sheet name="05 MŠ Letná - osv." sheetId="8" r:id="rId5"/>
  </sheets>
  <calcPr calcId="162913"/>
</workbook>
</file>

<file path=xl/calcChain.xml><?xml version="1.0" encoding="utf-8"?>
<calcChain xmlns="http://schemas.openxmlformats.org/spreadsheetml/2006/main">
  <c r="M111" i="8" l="1"/>
  <c r="M110" i="8"/>
  <c r="M109" i="8"/>
  <c r="M108" i="8"/>
  <c r="M107" i="8"/>
  <c r="M106" i="8"/>
  <c r="M105" i="8"/>
  <c r="K105" i="8"/>
  <c r="M104" i="8"/>
  <c r="M103" i="8"/>
  <c r="M102" i="8"/>
  <c r="M101" i="8"/>
  <c r="M100" i="8"/>
  <c r="M99" i="8"/>
  <c r="M98" i="8"/>
  <c r="M97" i="8"/>
  <c r="M96" i="8"/>
  <c r="M95" i="8"/>
  <c r="M94" i="8"/>
  <c r="M92" i="8"/>
  <c r="M91" i="8"/>
  <c r="M90" i="8"/>
  <c r="M89" i="8"/>
  <c r="M88" i="8"/>
  <c r="K87" i="8"/>
  <c r="M87" i="8" s="1"/>
  <c r="M86" i="8"/>
  <c r="M85" i="8"/>
  <c r="M84" i="8"/>
  <c r="M83" i="8"/>
  <c r="M82" i="8"/>
  <c r="M81" i="8"/>
  <c r="M80" i="8"/>
  <c r="K78" i="8"/>
  <c r="M78" i="8" s="1"/>
  <c r="M77" i="8"/>
  <c r="M76" i="8"/>
  <c r="M75" i="8"/>
  <c r="K74" i="8"/>
  <c r="M74" i="8" s="1"/>
  <c r="M73" i="8"/>
  <c r="M72" i="8"/>
  <c r="M71" i="8"/>
  <c r="M70" i="8"/>
  <c r="M69" i="8"/>
  <c r="M68" i="8"/>
  <c r="M67" i="8"/>
  <c r="M66" i="8"/>
  <c r="M65" i="8"/>
  <c r="M64" i="8"/>
  <c r="M63" i="8"/>
  <c r="M62" i="8"/>
  <c r="M61" i="8"/>
  <c r="M60" i="8"/>
  <c r="M59" i="8"/>
  <c r="M58" i="8"/>
  <c r="M57" i="8"/>
  <c r="M56" i="8"/>
  <c r="M55" i="8"/>
  <c r="M54" i="8"/>
  <c r="M53" i="8"/>
  <c r="M52" i="8"/>
  <c r="M51" i="8"/>
  <c r="M50" i="8"/>
  <c r="M49" i="8"/>
  <c r="M48" i="8"/>
  <c r="M47" i="8"/>
  <c r="M46" i="8"/>
  <c r="M45" i="8"/>
  <c r="M44" i="8"/>
  <c r="M43" i="8"/>
  <c r="M42" i="8"/>
  <c r="M41" i="8"/>
  <c r="M40" i="8"/>
  <c r="M39" i="8"/>
  <c r="M38" i="8"/>
  <c r="M37" i="8"/>
  <c r="M36" i="8"/>
  <c r="M35" i="8"/>
  <c r="M34" i="8"/>
  <c r="M33" i="8"/>
  <c r="M31" i="8"/>
  <c r="K29" i="8"/>
  <c r="M29" i="8" s="1"/>
  <c r="M28" i="8"/>
  <c r="K26" i="8"/>
  <c r="M26" i="8" s="1"/>
  <c r="M25" i="8"/>
  <c r="M24" i="8"/>
  <c r="M23" i="8"/>
  <c r="M22" i="8"/>
  <c r="M12" i="8"/>
  <c r="M13" i="8"/>
  <c r="M14" i="8"/>
  <c r="M15" i="8"/>
  <c r="M16" i="8"/>
  <c r="M17" i="8"/>
  <c r="M18" i="8"/>
  <c r="M19" i="8"/>
  <c r="M20" i="8"/>
  <c r="M21" i="8"/>
  <c r="M27" i="8"/>
  <c r="M30" i="8"/>
  <c r="M32" i="8"/>
  <c r="M79" i="8"/>
  <c r="M93" i="8"/>
  <c r="M96" i="7" l="1"/>
  <c r="M95" i="7"/>
  <c r="M94" i="7"/>
  <c r="M93" i="7"/>
  <c r="M92" i="7"/>
  <c r="M91" i="7"/>
  <c r="M67" i="7"/>
  <c r="K66" i="7"/>
  <c r="M66" i="7" s="1"/>
  <c r="K60" i="7"/>
  <c r="M42" i="7"/>
  <c r="M37" i="7"/>
  <c r="K21" i="7"/>
  <c r="M21" i="7" s="1"/>
  <c r="M17" i="7"/>
  <c r="M12" i="7"/>
  <c r="M13" i="7"/>
  <c r="M14" i="7"/>
  <c r="M15" i="7"/>
  <c r="M16" i="7"/>
  <c r="M18" i="7"/>
  <c r="M19" i="7"/>
  <c r="M20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8" i="7"/>
  <c r="M39" i="7"/>
  <c r="M40" i="7"/>
  <c r="M41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M86" i="7"/>
  <c r="M87" i="7"/>
  <c r="M88" i="7"/>
  <c r="M89" i="7"/>
  <c r="M90" i="7"/>
  <c r="M97" i="7"/>
  <c r="M98" i="7"/>
  <c r="M99" i="7"/>
  <c r="M100" i="7"/>
  <c r="M101" i="7"/>
  <c r="M102" i="7"/>
  <c r="M103" i="7"/>
  <c r="M104" i="7"/>
  <c r="M105" i="7"/>
  <c r="M106" i="7"/>
  <c r="M107" i="7"/>
  <c r="M108" i="7"/>
  <c r="M109" i="7"/>
  <c r="M110" i="7"/>
  <c r="M111" i="7"/>
  <c r="M112" i="7"/>
  <c r="M113" i="7"/>
  <c r="M114" i="7"/>
  <c r="M115" i="7"/>
  <c r="M116" i="7"/>
  <c r="M297" i="6" l="1"/>
  <c r="M296" i="6"/>
  <c r="K295" i="6"/>
  <c r="M295" i="6" s="1"/>
  <c r="K294" i="6"/>
  <c r="M294" i="6" s="1"/>
  <c r="M293" i="6"/>
  <c r="K292" i="6"/>
  <c r="M292" i="6" s="1"/>
  <c r="M291" i="6"/>
  <c r="K291" i="6"/>
  <c r="M290" i="6"/>
  <c r="M289" i="6"/>
  <c r="M288" i="6"/>
  <c r="M287" i="6"/>
  <c r="K286" i="6"/>
  <c r="M286" i="6" s="1"/>
  <c r="M285" i="6"/>
  <c r="K284" i="6"/>
  <c r="M284" i="6" s="1"/>
  <c r="M283" i="6"/>
  <c r="M282" i="6"/>
  <c r="K279" i="6"/>
  <c r="M279" i="6" s="1"/>
  <c r="K278" i="6"/>
  <c r="M278" i="6" s="1"/>
  <c r="M277" i="6"/>
  <c r="K276" i="6"/>
  <c r="M276" i="6" s="1"/>
  <c r="M275" i="6"/>
  <c r="K274" i="6"/>
  <c r="M274" i="6" s="1"/>
  <c r="K272" i="6"/>
  <c r="M272" i="6" s="1"/>
  <c r="K271" i="6"/>
  <c r="M271" i="6" s="1"/>
  <c r="M270" i="6"/>
  <c r="K269" i="6"/>
  <c r="M269" i="6" s="1"/>
  <c r="K268" i="6"/>
  <c r="M268" i="6" s="1"/>
  <c r="M267" i="6"/>
  <c r="M266" i="6"/>
  <c r="M265" i="6"/>
  <c r="M273" i="6"/>
  <c r="M280" i="6"/>
  <c r="M281" i="6"/>
  <c r="M262" i="6"/>
  <c r="M261" i="6"/>
  <c r="M260" i="6"/>
  <c r="M259" i="6"/>
  <c r="K259" i="6"/>
  <c r="M258" i="6"/>
  <c r="K257" i="6"/>
  <c r="M257" i="6" s="1"/>
  <c r="M255" i="6"/>
  <c r="K253" i="6"/>
  <c r="M253" i="6" s="1"/>
  <c r="K252" i="6"/>
  <c r="M252" i="6" s="1"/>
  <c r="K251" i="6"/>
  <c r="M251" i="6" s="1"/>
  <c r="K250" i="6"/>
  <c r="M250" i="6" s="1"/>
  <c r="K249" i="6"/>
  <c r="M249" i="6" s="1"/>
  <c r="K248" i="6"/>
  <c r="M248" i="6" s="1"/>
  <c r="K247" i="6"/>
  <c r="M247" i="6" s="1"/>
  <c r="K246" i="6"/>
  <c r="M246" i="6" s="1"/>
  <c r="K245" i="6"/>
  <c r="M245" i="6" s="1"/>
  <c r="M254" i="6"/>
  <c r="M256" i="6"/>
  <c r="M263" i="6"/>
  <c r="M264" i="6"/>
  <c r="K243" i="6"/>
  <c r="M243" i="6" s="1"/>
  <c r="K242" i="6"/>
  <c r="M242" i="6" s="1"/>
  <c r="M241" i="6"/>
  <c r="M240" i="6"/>
  <c r="K238" i="6"/>
  <c r="M238" i="6" s="1"/>
  <c r="K237" i="6"/>
  <c r="M237" i="6" s="1"/>
  <c r="K236" i="6"/>
  <c r="M236" i="6" s="1"/>
  <c r="K235" i="6"/>
  <c r="M235" i="6" s="1"/>
  <c r="K234" i="6"/>
  <c r="M234" i="6" s="1"/>
  <c r="K233" i="6"/>
  <c r="M233" i="6" s="1"/>
  <c r="M231" i="6"/>
  <c r="K231" i="6"/>
  <c r="M230" i="6"/>
  <c r="K230" i="6"/>
  <c r="K229" i="6"/>
  <c r="M229" i="6" s="1"/>
  <c r="K227" i="6"/>
  <c r="M227" i="6" s="1"/>
  <c r="K226" i="6"/>
  <c r="M226" i="6" s="1"/>
  <c r="K225" i="6"/>
  <c r="M225" i="6" s="1"/>
  <c r="M223" i="6"/>
  <c r="K222" i="6"/>
  <c r="M222" i="6" s="1"/>
  <c r="M221" i="6"/>
  <c r="K220" i="6"/>
  <c r="M220" i="6" s="1"/>
  <c r="K219" i="6"/>
  <c r="M219" i="6" s="1"/>
  <c r="K217" i="6"/>
  <c r="M217" i="6" s="1"/>
  <c r="M218" i="6"/>
  <c r="M224" i="6"/>
  <c r="M228" i="6"/>
  <c r="M232" i="6"/>
  <c r="M239" i="6"/>
  <c r="M244" i="6"/>
  <c r="M216" i="6"/>
  <c r="K215" i="6"/>
  <c r="M215" i="6" s="1"/>
  <c r="M214" i="6"/>
  <c r="K213" i="6"/>
  <c r="M213" i="6" s="1"/>
  <c r="M212" i="6"/>
  <c r="K211" i="6"/>
  <c r="M211" i="6" s="1"/>
  <c r="K210" i="6"/>
  <c r="M210" i="6" s="1"/>
  <c r="M209" i="6"/>
  <c r="K208" i="6"/>
  <c r="M208" i="6" s="1"/>
  <c r="M207" i="6"/>
  <c r="K206" i="6"/>
  <c r="M206" i="6" s="1"/>
  <c r="M205" i="6"/>
  <c r="M204" i="6"/>
  <c r="M203" i="6"/>
  <c r="M202" i="6"/>
  <c r="K201" i="6"/>
  <c r="M201" i="6" s="1"/>
  <c r="M200" i="6"/>
  <c r="K199" i="6"/>
  <c r="M199" i="6" s="1"/>
  <c r="M198" i="6"/>
  <c r="K197" i="6"/>
  <c r="M197" i="6" s="1"/>
  <c r="M196" i="6"/>
  <c r="K195" i="6"/>
  <c r="M195" i="6" s="1"/>
  <c r="K194" i="6"/>
  <c r="M194" i="6" s="1"/>
  <c r="K193" i="6"/>
  <c r="M193" i="6" s="1"/>
  <c r="M192" i="6"/>
  <c r="M191" i="6"/>
  <c r="K191" i="6"/>
  <c r="M190" i="6"/>
  <c r="K190" i="6"/>
  <c r="K189" i="6"/>
  <c r="M189" i="6" s="1"/>
  <c r="M188" i="6"/>
  <c r="M187" i="6"/>
  <c r="K187" i="6"/>
  <c r="K186" i="6"/>
  <c r="M186" i="6" s="1"/>
  <c r="K184" i="6"/>
  <c r="M184" i="6" s="1"/>
  <c r="K183" i="6"/>
  <c r="M183" i="6" s="1"/>
  <c r="M180" i="6"/>
  <c r="M178" i="6"/>
  <c r="K178" i="6"/>
  <c r="K177" i="6"/>
  <c r="M177" i="6" s="1"/>
  <c r="M181" i="6"/>
  <c r="M182" i="6"/>
  <c r="M185" i="6"/>
  <c r="M176" i="6"/>
  <c r="K175" i="6"/>
  <c r="M175" i="6" s="1"/>
  <c r="M174" i="6"/>
  <c r="K173" i="6"/>
  <c r="M173" i="6" s="1"/>
  <c r="M172" i="6"/>
  <c r="K171" i="6"/>
  <c r="M171" i="6" s="1"/>
  <c r="K170" i="6"/>
  <c r="M170" i="6" s="1"/>
  <c r="M169" i="6"/>
  <c r="M168" i="6"/>
  <c r="K168" i="6"/>
  <c r="M166" i="6"/>
  <c r="K166" i="6"/>
  <c r="M165" i="6"/>
  <c r="K165" i="6"/>
  <c r="M164" i="6"/>
  <c r="K164" i="6"/>
  <c r="M167" i="6"/>
  <c r="M179" i="6"/>
  <c r="M163" i="6"/>
  <c r="K163" i="6"/>
  <c r="M162" i="6"/>
  <c r="K162" i="6"/>
  <c r="M161" i="6"/>
  <c r="K157" i="6" l="1"/>
  <c r="M157" i="6" s="1"/>
  <c r="K156" i="6"/>
  <c r="M156" i="6" s="1"/>
  <c r="K155" i="6"/>
  <c r="M155" i="6" s="1"/>
  <c r="K154" i="6"/>
  <c r="M154" i="6" s="1"/>
  <c r="K152" i="6"/>
  <c r="M152" i="6" s="1"/>
  <c r="M158" i="6"/>
  <c r="M159" i="6"/>
  <c r="M160" i="6"/>
  <c r="M151" i="6"/>
  <c r="K151" i="6"/>
  <c r="K150" i="6"/>
  <c r="M150" i="6" s="1"/>
  <c r="M149" i="6"/>
  <c r="K149" i="6"/>
  <c r="K148" i="6"/>
  <c r="M148" i="6" s="1"/>
  <c r="K147" i="6"/>
  <c r="M147" i="6" s="1"/>
  <c r="K146" i="6"/>
  <c r="M146" i="6" s="1"/>
  <c r="K145" i="6"/>
  <c r="M145" i="6" s="1"/>
  <c r="K144" i="6"/>
  <c r="M144" i="6" s="1"/>
  <c r="K143" i="6"/>
  <c r="M143" i="6" s="1"/>
  <c r="K142" i="6"/>
  <c r="M142" i="6" s="1"/>
  <c r="M141" i="6"/>
  <c r="M140" i="6"/>
  <c r="K140" i="6"/>
  <c r="M139" i="6"/>
  <c r="K138" i="6"/>
  <c r="M138" i="6" s="1"/>
  <c r="M153" i="6"/>
  <c r="M137" i="6"/>
  <c r="K136" i="6"/>
  <c r="M136" i="6" s="1"/>
  <c r="K135" i="6"/>
  <c r="M135" i="6" s="1"/>
  <c r="K133" i="6"/>
  <c r="M133" i="6" s="1"/>
  <c r="K132" i="6"/>
  <c r="M132" i="6" s="1"/>
  <c r="M131" i="6"/>
  <c r="K130" i="6"/>
  <c r="M130" i="6" s="1"/>
  <c r="K129" i="6"/>
  <c r="M129" i="6" s="1"/>
  <c r="K128" i="6"/>
  <c r="M128" i="6" s="1"/>
  <c r="M127" i="6"/>
  <c r="M126" i="6"/>
  <c r="K125" i="6"/>
  <c r="M125" i="6" s="1"/>
  <c r="M124" i="6"/>
  <c r="K123" i="6"/>
  <c r="M123" i="6" s="1"/>
  <c r="M134" i="6"/>
  <c r="M122" i="6"/>
  <c r="K122" i="6"/>
  <c r="K120" i="6"/>
  <c r="M120" i="6" s="1"/>
  <c r="M119" i="6"/>
  <c r="K119" i="6"/>
  <c r="K117" i="6"/>
  <c r="K118" i="6"/>
  <c r="M118" i="6" s="1"/>
  <c r="M117" i="6"/>
  <c r="K116" i="6"/>
  <c r="M116" i="6" s="1"/>
  <c r="K115" i="6"/>
  <c r="M115" i="6" s="1"/>
  <c r="M121" i="6"/>
  <c r="K114" i="6"/>
  <c r="M114" i="6" s="1"/>
  <c r="K113" i="6"/>
  <c r="M113" i="6" s="1"/>
  <c r="M112" i="6"/>
  <c r="K111" i="6"/>
  <c r="M111" i="6" s="1"/>
  <c r="K109" i="6" l="1"/>
  <c r="M109" i="6" s="1"/>
  <c r="M110" i="6"/>
  <c r="K107" i="6"/>
  <c r="M107" i="6" s="1"/>
  <c r="M108" i="6"/>
  <c r="K103" i="6"/>
  <c r="M103" i="6" s="1"/>
  <c r="M102" i="6"/>
  <c r="K101" i="6"/>
  <c r="M101" i="6" s="1"/>
  <c r="M100" i="6"/>
  <c r="K99" i="6"/>
  <c r="M99" i="6" s="1"/>
  <c r="M98" i="6"/>
  <c r="K97" i="6"/>
  <c r="M97" i="6" s="1"/>
  <c r="M96" i="6"/>
  <c r="K95" i="6"/>
  <c r="M95" i="6" s="1"/>
  <c r="M94" i="6"/>
  <c r="K93" i="6"/>
  <c r="M93" i="6" s="1"/>
  <c r="M92" i="6"/>
  <c r="K91" i="6"/>
  <c r="M91" i="6" s="1"/>
  <c r="K90" i="6"/>
  <c r="M90" i="6" s="1"/>
  <c r="M89" i="6"/>
  <c r="M88" i="6"/>
  <c r="K86" i="6"/>
  <c r="M86" i="6" s="1"/>
  <c r="K85" i="6"/>
  <c r="M85" i="6" s="1"/>
  <c r="M106" i="6"/>
  <c r="K84" i="6"/>
  <c r="M84" i="6" s="1"/>
  <c r="M83" i="6"/>
  <c r="K82" i="6"/>
  <c r="M82" i="6" s="1"/>
  <c r="M81" i="6"/>
  <c r="K80" i="6"/>
  <c r="M80" i="6" s="1"/>
  <c r="M87" i="6"/>
  <c r="M79" i="6"/>
  <c r="K78" i="6"/>
  <c r="M78" i="6" s="1"/>
  <c r="M77" i="6"/>
  <c r="K76" i="6"/>
  <c r="M76" i="6" s="1"/>
  <c r="K74" i="6"/>
  <c r="M74" i="6" s="1"/>
  <c r="K73" i="6"/>
  <c r="M73" i="6" s="1"/>
  <c r="K72" i="6"/>
  <c r="M72" i="6" s="1"/>
  <c r="M71" i="6"/>
  <c r="M70" i="6"/>
  <c r="K68" i="6"/>
  <c r="M68" i="6" s="1"/>
  <c r="K67" i="6"/>
  <c r="M67" i="6" s="1"/>
  <c r="M66" i="6"/>
  <c r="M65" i="6"/>
  <c r="M69" i="6"/>
  <c r="M75" i="6"/>
  <c r="K64" i="6"/>
  <c r="M64" i="6" s="1"/>
  <c r="M63" i="6"/>
  <c r="K62" i="6"/>
  <c r="M62" i="6" s="1"/>
  <c r="M61" i="6"/>
  <c r="K60" i="6"/>
  <c r="M60" i="6" s="1"/>
  <c r="M59" i="6"/>
  <c r="K58" i="6"/>
  <c r="M58" i="6" s="1"/>
  <c r="M57" i="6"/>
  <c r="K56" i="6"/>
  <c r="M56" i="6" s="1"/>
  <c r="K54" i="6"/>
  <c r="M54" i="6" s="1"/>
  <c r="K53" i="6"/>
  <c r="M53" i="6" s="1"/>
  <c r="K52" i="6"/>
  <c r="M52" i="6" s="1"/>
  <c r="M50" i="6"/>
  <c r="K49" i="6"/>
  <c r="M49" i="6" s="1"/>
  <c r="M48" i="6"/>
  <c r="K47" i="6"/>
  <c r="M47" i="6" s="1"/>
  <c r="M46" i="6"/>
  <c r="M45" i="6"/>
  <c r="K44" i="6"/>
  <c r="M44" i="6" s="1"/>
  <c r="M51" i="6"/>
  <c r="M55" i="6"/>
  <c r="K43" i="6"/>
  <c r="M43" i="6" s="1"/>
  <c r="K40" i="6"/>
  <c r="M40" i="6" s="1"/>
  <c r="K39" i="6"/>
  <c r="M39" i="6" s="1"/>
  <c r="K37" i="6"/>
  <c r="K36" i="6"/>
  <c r="M21" i="6"/>
  <c r="M16" i="6"/>
  <c r="M15" i="6"/>
  <c r="M14" i="6"/>
  <c r="M13" i="6"/>
  <c r="M17" i="6"/>
  <c r="M18" i="6"/>
  <c r="M19" i="6"/>
  <c r="M20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12" i="6"/>
  <c r="L153" i="5" l="1"/>
  <c r="M14" i="5" l="1"/>
  <c r="M15" i="5"/>
  <c r="M16" i="5"/>
  <c r="M22" i="5"/>
  <c r="M70" i="5"/>
  <c r="M143" i="5"/>
  <c r="M152" i="5"/>
  <c r="M118" i="5"/>
  <c r="M29" i="5"/>
  <c r="M119" i="5"/>
  <c r="M33" i="5"/>
  <c r="M147" i="5"/>
  <c r="M120" i="5"/>
  <c r="M37" i="5"/>
  <c r="M121" i="5"/>
  <c r="M122" i="5"/>
  <c r="M123" i="5"/>
  <c r="M138" i="5"/>
  <c r="M148" i="5"/>
  <c r="M124" i="5"/>
  <c r="M125" i="5"/>
  <c r="M126" i="5"/>
  <c r="M144" i="5"/>
  <c r="M48" i="5"/>
  <c r="M49" i="5"/>
  <c r="M145" i="5"/>
  <c r="M146" i="5"/>
  <c r="M52" i="5"/>
  <c r="M127" i="5"/>
  <c r="M139" i="5"/>
  <c r="M128" i="5"/>
  <c r="M129" i="5"/>
  <c r="M150" i="5"/>
  <c r="M130" i="5"/>
  <c r="M151" i="5"/>
  <c r="M131" i="5"/>
  <c r="M71" i="5"/>
  <c r="M78" i="5"/>
  <c r="M72" i="5"/>
  <c r="M149" i="5"/>
  <c r="M87" i="5"/>
  <c r="M132" i="5"/>
  <c r="M89" i="5"/>
  <c r="M133" i="5"/>
  <c r="M110" i="5"/>
  <c r="M113" i="5"/>
  <c r="M73" i="5"/>
  <c r="M74" i="5"/>
  <c r="M134" i="5"/>
  <c r="M135" i="5"/>
  <c r="M75" i="5"/>
  <c r="M76" i="5"/>
  <c r="M142" i="5"/>
  <c r="M136" i="5"/>
  <c r="M137" i="5"/>
  <c r="M117" i="5"/>
  <c r="M13" i="3"/>
  <c r="M14" i="3"/>
  <c r="M15" i="3"/>
  <c r="M17" i="3"/>
  <c r="M18" i="3"/>
  <c r="M19" i="3"/>
  <c r="M21" i="3"/>
  <c r="M22" i="3"/>
  <c r="M24" i="3"/>
  <c r="M27" i="3"/>
  <c r="M28" i="3"/>
  <c r="M29" i="3"/>
  <c r="M30" i="3"/>
  <c r="M31" i="3"/>
  <c r="M32" i="3"/>
  <c r="M33" i="3"/>
  <c r="M34" i="3"/>
  <c r="M35" i="3"/>
  <c r="M36" i="3"/>
  <c r="M40" i="3"/>
  <c r="M41" i="3"/>
  <c r="M42" i="3"/>
  <c r="M43" i="3"/>
  <c r="M44" i="3"/>
  <c r="M49" i="3"/>
  <c r="M51" i="3"/>
  <c r="M55" i="3"/>
  <c r="M57" i="3"/>
  <c r="M59" i="3"/>
  <c r="M62" i="3"/>
  <c r="M73" i="3"/>
  <c r="M77" i="3"/>
  <c r="M80" i="3"/>
  <c r="M81" i="3"/>
  <c r="M82" i="3"/>
  <c r="M83" i="3"/>
  <c r="M84" i="3"/>
  <c r="M87" i="3"/>
  <c r="M90" i="3"/>
  <c r="M91" i="3"/>
  <c r="M92" i="3"/>
  <c r="M95" i="3"/>
  <c r="M97" i="3"/>
  <c r="M98" i="3"/>
  <c r="M99" i="3"/>
  <c r="M100" i="3"/>
  <c r="M101" i="3"/>
  <c r="M102" i="3"/>
  <c r="M103" i="3"/>
  <c r="M105" i="3"/>
  <c r="M106" i="3"/>
  <c r="M108" i="3"/>
  <c r="M109" i="3"/>
  <c r="M110" i="3"/>
  <c r="M111" i="3"/>
  <c r="M112" i="3"/>
  <c r="M116" i="3"/>
  <c r="M118" i="3"/>
  <c r="M121" i="3"/>
  <c r="M123" i="3"/>
  <c r="M125" i="3"/>
  <c r="M127" i="3"/>
  <c r="M131" i="3"/>
  <c r="M132" i="3"/>
  <c r="M133" i="3"/>
  <c r="M134" i="3"/>
  <c r="M135" i="3"/>
  <c r="M141" i="3"/>
  <c r="M144" i="3"/>
  <c r="M146" i="3"/>
  <c r="M148" i="3"/>
  <c r="M149" i="3"/>
  <c r="M153" i="3"/>
  <c r="M156" i="3"/>
  <c r="M157" i="3"/>
  <c r="M158" i="3"/>
  <c r="M159" i="3"/>
  <c r="M160" i="3"/>
  <c r="M162" i="3"/>
  <c r="M164" i="3"/>
  <c r="M165" i="3"/>
  <c r="M166" i="3"/>
  <c r="M167" i="3"/>
  <c r="M168" i="3"/>
  <c r="M169" i="3"/>
  <c r="M170" i="3"/>
  <c r="M172" i="3"/>
  <c r="M174" i="3"/>
  <c r="M175" i="3"/>
  <c r="M176" i="3"/>
  <c r="M177" i="3"/>
  <c r="M178" i="3"/>
  <c r="M179" i="3"/>
  <c r="M181" i="3"/>
  <c r="M182" i="3"/>
  <c r="M183" i="3"/>
  <c r="M184" i="3"/>
  <c r="M185" i="3"/>
  <c r="M187" i="3"/>
  <c r="M188" i="3"/>
  <c r="M190" i="3"/>
  <c r="M192" i="3"/>
  <c r="M193" i="3"/>
  <c r="M194" i="3"/>
  <c r="M196" i="3"/>
  <c r="M197" i="3"/>
  <c r="M198" i="3"/>
  <c r="M199" i="3"/>
  <c r="M200" i="3"/>
  <c r="M201" i="3"/>
  <c r="M202" i="3"/>
  <c r="M203" i="3"/>
  <c r="M204" i="3"/>
  <c r="M205" i="3"/>
  <c r="M208" i="3"/>
  <c r="M209" i="3"/>
  <c r="M12" i="3"/>
  <c r="K79" i="5" l="1"/>
  <c r="M79" i="5" s="1"/>
  <c r="K13" i="5"/>
  <c r="M13" i="5" s="1"/>
  <c r="K116" i="5"/>
  <c r="M116" i="5" s="1"/>
  <c r="K115" i="5"/>
  <c r="M115" i="5" s="1"/>
  <c r="K114" i="5"/>
  <c r="M114" i="5" s="1"/>
  <c r="K50" i="5"/>
  <c r="M50" i="5" s="1"/>
  <c r="K112" i="5"/>
  <c r="M112" i="5" s="1"/>
  <c r="K111" i="5"/>
  <c r="M111" i="5" s="1"/>
  <c r="K109" i="5"/>
  <c r="M109" i="5" s="1"/>
  <c r="K69" i="5"/>
  <c r="M69" i="5" s="1"/>
  <c r="K44" i="5"/>
  <c r="M44" i="5" s="1"/>
  <c r="K108" i="5"/>
  <c r="M108" i="5" s="1"/>
  <c r="K107" i="5"/>
  <c r="M107" i="5" s="1"/>
  <c r="K47" i="5"/>
  <c r="M47" i="5" s="1"/>
  <c r="K46" i="5"/>
  <c r="M46" i="5" s="1"/>
  <c r="K106" i="5"/>
  <c r="M106" i="5" s="1"/>
  <c r="K45" i="5"/>
  <c r="M45" i="5" s="1"/>
  <c r="K105" i="5"/>
  <c r="M105" i="5" s="1"/>
  <c r="K104" i="5"/>
  <c r="M104" i="5" s="1"/>
  <c r="K43" i="5"/>
  <c r="M43" i="5" s="1"/>
  <c r="K103" i="5"/>
  <c r="M103" i="5" s="1"/>
  <c r="K42" i="5"/>
  <c r="M42" i="5" s="1"/>
  <c r="K102" i="5"/>
  <c r="M102" i="5" s="1"/>
  <c r="K101" i="5"/>
  <c r="M101" i="5" s="1"/>
  <c r="K100" i="5"/>
  <c r="M100" i="5" s="1"/>
  <c r="K99" i="5"/>
  <c r="M99" i="5" s="1"/>
  <c r="K98" i="5"/>
  <c r="M98" i="5" s="1"/>
  <c r="K97" i="5"/>
  <c r="M97" i="5" s="1"/>
  <c r="K96" i="5"/>
  <c r="M96" i="5" s="1"/>
  <c r="K41" i="5"/>
  <c r="M41" i="5" s="1"/>
  <c r="K77" i="5"/>
  <c r="M77" i="5" s="1"/>
  <c r="K63" i="5"/>
  <c r="M63" i="5" s="1"/>
  <c r="K62" i="5"/>
  <c r="M62" i="5" s="1"/>
  <c r="K61" i="5"/>
  <c r="M61" i="5" s="1"/>
  <c r="K141" i="5"/>
  <c r="M141" i="5" s="1"/>
  <c r="K68" i="5"/>
  <c r="M68" i="5" s="1"/>
  <c r="K67" i="5"/>
  <c r="M67" i="5" s="1"/>
  <c r="K40" i="5"/>
  <c r="M40" i="5" s="1"/>
  <c r="K140" i="5"/>
  <c r="M140" i="5" s="1"/>
  <c r="K95" i="5"/>
  <c r="M95" i="5" s="1"/>
  <c r="K94" i="5"/>
  <c r="M94" i="5" s="1"/>
  <c r="K93" i="5"/>
  <c r="M93" i="5" s="1"/>
  <c r="K92" i="5"/>
  <c r="M92" i="5" s="1"/>
  <c r="K39" i="5"/>
  <c r="M39" i="5" s="1"/>
  <c r="K38" i="5"/>
  <c r="M38" i="5" s="1"/>
  <c r="K66" i="5"/>
  <c r="M66" i="5" s="1"/>
  <c r="K91" i="5"/>
  <c r="M91" i="5" s="1"/>
  <c r="K90" i="5"/>
  <c r="M90" i="5" s="1"/>
  <c r="K65" i="5"/>
  <c r="M65" i="5" s="1"/>
  <c r="K19" i="5"/>
  <c r="M19" i="5" s="1"/>
  <c r="K12" i="5"/>
  <c r="M12" i="5" s="1"/>
  <c r="K18" i="5"/>
  <c r="M18" i="5" s="1"/>
  <c r="K60" i="5"/>
  <c r="M60" i="5" s="1"/>
  <c r="K17" i="5"/>
  <c r="M17" i="5" s="1"/>
  <c r="K88" i="5"/>
  <c r="M88" i="5" s="1"/>
  <c r="K59" i="5"/>
  <c r="M59" i="5" s="1"/>
  <c r="K20" i="5"/>
  <c r="M20" i="5" s="1"/>
  <c r="K36" i="5"/>
  <c r="M36" i="5" s="1"/>
  <c r="K35" i="5"/>
  <c r="M35" i="5" s="1"/>
  <c r="K86" i="5"/>
  <c r="M86" i="5" s="1"/>
  <c r="K58" i="5"/>
  <c r="M58" i="5" s="1"/>
  <c r="K85" i="5"/>
  <c r="M85" i="5" s="1"/>
  <c r="K57" i="5"/>
  <c r="M57" i="5" s="1"/>
  <c r="K56" i="5"/>
  <c r="M56" i="5" s="1"/>
  <c r="K55" i="5"/>
  <c r="M55" i="5" s="1"/>
  <c r="K34" i="5"/>
  <c r="M34" i="5" s="1"/>
  <c r="K32" i="5"/>
  <c r="M32" i="5" s="1"/>
  <c r="K31" i="5"/>
  <c r="M31" i="5" s="1"/>
  <c r="K30" i="5"/>
  <c r="M30" i="5" s="1"/>
  <c r="K28" i="5"/>
  <c r="M28" i="5" s="1"/>
  <c r="K54" i="5"/>
  <c r="M54" i="5" s="1"/>
  <c r="K84" i="5"/>
  <c r="M84" i="5" s="1"/>
  <c r="K83" i="5"/>
  <c r="M83" i="5" s="1"/>
  <c r="K53" i="5"/>
  <c r="M53" i="5" s="1"/>
  <c r="K27" i="5"/>
  <c r="M27" i="5" s="1"/>
  <c r="K64" i="5"/>
  <c r="M64" i="5" s="1"/>
  <c r="K82" i="5"/>
  <c r="M82" i="5" s="1"/>
  <c r="K81" i="5"/>
  <c r="M81" i="5" s="1"/>
  <c r="K26" i="5"/>
  <c r="M26" i="5" s="1"/>
  <c r="K21" i="5"/>
  <c r="M21" i="5" s="1"/>
  <c r="K23" i="5"/>
  <c r="M23" i="5" s="1"/>
  <c r="K51" i="5"/>
  <c r="M51" i="5" s="1"/>
  <c r="K25" i="5"/>
  <c r="M25" i="5" s="1"/>
  <c r="K80" i="5"/>
  <c r="M80" i="5" s="1"/>
  <c r="K24" i="5"/>
  <c r="M24" i="5" s="1"/>
  <c r="K153" i="5" l="1"/>
  <c r="M153" i="5"/>
  <c r="K207" i="3" l="1"/>
  <c r="M207" i="3" s="1"/>
  <c r="K206" i="3"/>
  <c r="M206" i="3" s="1"/>
  <c r="K195" i="3"/>
  <c r="M195" i="3" s="1"/>
  <c r="K191" i="3"/>
  <c r="M191" i="3" s="1"/>
  <c r="K189" i="3"/>
  <c r="M189" i="3" s="1"/>
  <c r="K186" i="3"/>
  <c r="M186" i="3" s="1"/>
  <c r="K180" i="3"/>
  <c r="M180" i="3" s="1"/>
  <c r="K173" i="3"/>
  <c r="M173" i="3" s="1"/>
  <c r="K171" i="3"/>
  <c r="M171" i="3" s="1"/>
  <c r="K163" i="3"/>
  <c r="M163" i="3" s="1"/>
  <c r="K161" i="3"/>
  <c r="M161" i="3" s="1"/>
  <c r="K155" i="3"/>
  <c r="M155" i="3" s="1"/>
  <c r="K154" i="3"/>
  <c r="M154" i="3" s="1"/>
  <c r="K152" i="3"/>
  <c r="M152" i="3" s="1"/>
  <c r="K151" i="3"/>
  <c r="M151" i="3" s="1"/>
  <c r="K150" i="3"/>
  <c r="M150" i="3" s="1"/>
  <c r="K147" i="3"/>
  <c r="M147" i="3" s="1"/>
  <c r="K145" i="3"/>
  <c r="M145" i="3" s="1"/>
  <c r="K143" i="3"/>
  <c r="M143" i="3" s="1"/>
  <c r="K142" i="3"/>
  <c r="M142" i="3" s="1"/>
  <c r="K140" i="3"/>
  <c r="M140" i="3" s="1"/>
  <c r="K139" i="3"/>
  <c r="M139" i="3" s="1"/>
  <c r="K138" i="3"/>
  <c r="M138" i="3" s="1"/>
  <c r="K137" i="3"/>
  <c r="M137" i="3" s="1"/>
  <c r="K136" i="3"/>
  <c r="M136" i="3" s="1"/>
  <c r="K130" i="3"/>
  <c r="M130" i="3" s="1"/>
  <c r="K129" i="3"/>
  <c r="M129" i="3" s="1"/>
  <c r="K128" i="3"/>
  <c r="M128" i="3" s="1"/>
  <c r="K126" i="3"/>
  <c r="M126" i="3" s="1"/>
  <c r="K124" i="3"/>
  <c r="M124" i="3" s="1"/>
  <c r="K122" i="3"/>
  <c r="M122" i="3" s="1"/>
  <c r="K120" i="3"/>
  <c r="M120" i="3" s="1"/>
  <c r="K119" i="3"/>
  <c r="M119" i="3" s="1"/>
  <c r="K117" i="3"/>
  <c r="M117" i="3" s="1"/>
  <c r="K115" i="3"/>
  <c r="M115" i="3" s="1"/>
  <c r="K114" i="3"/>
  <c r="M114" i="3" s="1"/>
  <c r="K113" i="3"/>
  <c r="M113" i="3" s="1"/>
  <c r="K107" i="3"/>
  <c r="M107" i="3" s="1"/>
  <c r="K104" i="3"/>
  <c r="M104" i="3" s="1"/>
  <c r="K96" i="3"/>
  <c r="M96" i="3" s="1"/>
  <c r="K94" i="3"/>
  <c r="M94" i="3" s="1"/>
  <c r="K93" i="3"/>
  <c r="M93" i="3" s="1"/>
  <c r="K89" i="3"/>
  <c r="M89" i="3" s="1"/>
  <c r="K88" i="3"/>
  <c r="M88" i="3" s="1"/>
  <c r="K86" i="3"/>
  <c r="M86" i="3" s="1"/>
  <c r="K85" i="3"/>
  <c r="M85" i="3" s="1"/>
  <c r="K79" i="3"/>
  <c r="M79" i="3" s="1"/>
  <c r="K78" i="3"/>
  <c r="M78" i="3" s="1"/>
  <c r="K76" i="3"/>
  <c r="M76" i="3" s="1"/>
  <c r="K75" i="3"/>
  <c r="M75" i="3" s="1"/>
  <c r="K74" i="3"/>
  <c r="M74" i="3" s="1"/>
  <c r="K72" i="3"/>
  <c r="M72" i="3" s="1"/>
  <c r="K71" i="3"/>
  <c r="M71" i="3" s="1"/>
  <c r="K70" i="3"/>
  <c r="M70" i="3" s="1"/>
  <c r="K69" i="3"/>
  <c r="M69" i="3" s="1"/>
  <c r="K66" i="3"/>
  <c r="M66" i="3" s="1"/>
  <c r="K68" i="3"/>
  <c r="M68" i="3" s="1"/>
  <c r="K67" i="3"/>
  <c r="M67" i="3" s="1"/>
  <c r="K65" i="3"/>
  <c r="M65" i="3" s="1"/>
  <c r="K64" i="3"/>
  <c r="M64" i="3" s="1"/>
  <c r="K63" i="3"/>
  <c r="M63" i="3" s="1"/>
  <c r="K61" i="3"/>
  <c r="M61" i="3" s="1"/>
  <c r="K60" i="3"/>
  <c r="M60" i="3" s="1"/>
  <c r="K58" i="3"/>
  <c r="M58" i="3" s="1"/>
  <c r="K56" i="3"/>
  <c r="M56" i="3" s="1"/>
  <c r="K54" i="3"/>
  <c r="M54" i="3" s="1"/>
  <c r="K53" i="3"/>
  <c r="M53" i="3" s="1"/>
  <c r="K52" i="3"/>
  <c r="M52" i="3" s="1"/>
  <c r="K50" i="3"/>
  <c r="M50" i="3" s="1"/>
  <c r="K48" i="3"/>
  <c r="M48" i="3" s="1"/>
  <c r="K47" i="3"/>
  <c r="M47" i="3" s="1"/>
  <c r="K46" i="3"/>
  <c r="M46" i="3" s="1"/>
  <c r="K45" i="3"/>
  <c r="M45" i="3" s="1"/>
  <c r="K39" i="3"/>
  <c r="M39" i="3" s="1"/>
  <c r="K38" i="3"/>
  <c r="M38" i="3" s="1"/>
  <c r="K37" i="3"/>
  <c r="M37" i="3" s="1"/>
  <c r="K26" i="3"/>
  <c r="M26" i="3" s="1"/>
  <c r="K25" i="3"/>
  <c r="M25" i="3" s="1"/>
  <c r="K23" i="3"/>
  <c r="M23" i="3" s="1"/>
  <c r="K20" i="3"/>
  <c r="M20" i="3" s="1"/>
  <c r="K210" i="3" l="1"/>
  <c r="M210" i="3"/>
</calcChain>
</file>

<file path=xl/comments1.xml><?xml version="1.0" encoding="utf-8"?>
<comments xmlns="http://schemas.openxmlformats.org/spreadsheetml/2006/main">
  <authors>
    <author>Autor</author>
  </authors>
  <commentList>
    <comment ref="H113" authorId="0" shapeId="0">
      <text>
        <r>
          <rPr>
            <b/>
            <sz val="9"/>
            <color indexed="81"/>
            <rFont val="Tahoma"/>
            <family val="2"/>
            <charset val="238"/>
          </rPr>
          <t>připojeno přes zásuvku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E5" authorId="0" shapeId="0">
      <text>
        <r>
          <rPr>
            <b/>
            <sz val="9"/>
            <color indexed="81"/>
            <rFont val="Tahoma"/>
            <family val="2"/>
            <charset val="238"/>
          </rPr>
          <t>v revizní zprávě některé věci napsané tužkou !!!!!
=&gt;&gt;&gt; vzala ty tištěné data
zásuvky, kde je připsáno průtokový ohřívač také neuvažováno</t>
        </r>
      </text>
    </comment>
    <comment ref="H80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81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82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109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110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111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112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174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175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176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196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197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198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  <comment ref="H199" authorId="0" shapeId="0">
      <text>
        <r>
          <rPr>
            <b/>
            <sz val="9"/>
            <color indexed="81"/>
            <rFont val="Tahoma"/>
            <family val="2"/>
            <charset val="238"/>
          </rPr>
          <t>zmíněno u rozvaděče</t>
        </r>
      </text>
    </comment>
  </commentList>
</comments>
</file>

<file path=xl/sharedStrings.xml><?xml version="1.0" encoding="utf-8"?>
<sst xmlns="http://schemas.openxmlformats.org/spreadsheetml/2006/main" count="5339" uniqueCount="668">
  <si>
    <t>pozn</t>
  </si>
  <si>
    <t>elektrické zařízení připojeno k síti ČEZ</t>
  </si>
  <si>
    <t>předmětem revize není plynová kotelna</t>
  </si>
  <si>
    <t>síť TN-C-S</t>
  </si>
  <si>
    <t>3NPE Ac 50Hz 3x230/400V</t>
  </si>
  <si>
    <t>vstup do sklepa včetně schodiště</t>
  </si>
  <si>
    <t>1x60W</t>
  </si>
  <si>
    <t>sklep</t>
  </si>
  <si>
    <t>svítidlo</t>
  </si>
  <si>
    <t>únikové schodiště a vstupní chodba stará</t>
  </si>
  <si>
    <t>nouzové</t>
  </si>
  <si>
    <t>1x6W</t>
  </si>
  <si>
    <t>žárovkové</t>
  </si>
  <si>
    <t>bojler</t>
  </si>
  <si>
    <t>1.PP</t>
  </si>
  <si>
    <t>1.NP</t>
  </si>
  <si>
    <t>chodba k Bille</t>
  </si>
  <si>
    <t>IP20</t>
  </si>
  <si>
    <t>IP43</t>
  </si>
  <si>
    <t>IP42</t>
  </si>
  <si>
    <t>vstupní chodba</t>
  </si>
  <si>
    <t>kanceláře sdružení Krkonoše</t>
  </si>
  <si>
    <t>sklad tiskovin</t>
  </si>
  <si>
    <t>2x36W</t>
  </si>
  <si>
    <t>zasedací místnost</t>
  </si>
  <si>
    <t>zářivkové</t>
  </si>
  <si>
    <t>kancelář</t>
  </si>
  <si>
    <t>2x18W</t>
  </si>
  <si>
    <t>místnost č.1</t>
  </si>
  <si>
    <t>sklad</t>
  </si>
  <si>
    <t>číslování od Krkonošské ulice</t>
  </si>
  <si>
    <t>1x32W</t>
  </si>
  <si>
    <t>IP40</t>
  </si>
  <si>
    <t>WC</t>
  </si>
  <si>
    <t>místnost č.3 - WC</t>
  </si>
  <si>
    <t>ventilátor</t>
  </si>
  <si>
    <t>Maico</t>
  </si>
  <si>
    <t>IPx5</t>
  </si>
  <si>
    <t>místnost č.4</t>
  </si>
  <si>
    <t>místnost č.2 - sklep</t>
  </si>
  <si>
    <t>Elko VHP</t>
  </si>
  <si>
    <t xml:space="preserve">chodba ul.Krkonošská </t>
  </si>
  <si>
    <t>vstup</t>
  </si>
  <si>
    <t>Infocentrum</t>
  </si>
  <si>
    <t>halogenové</t>
  </si>
  <si>
    <t>2x58W</t>
  </si>
  <si>
    <t>1x500W</t>
  </si>
  <si>
    <t>IP24</t>
  </si>
  <si>
    <t>schodiště 1NP - 2NP</t>
  </si>
  <si>
    <t>schodiště</t>
  </si>
  <si>
    <t>2.NP</t>
  </si>
  <si>
    <t>chodba u dveří 109-112</t>
  </si>
  <si>
    <t>chodba</t>
  </si>
  <si>
    <t>chodba u dveří 109-113</t>
  </si>
  <si>
    <t>chodba u dveří 109-114</t>
  </si>
  <si>
    <t>úklid - kabina</t>
  </si>
  <si>
    <t>úklid - výlevka</t>
  </si>
  <si>
    <t>úklid</t>
  </si>
  <si>
    <t>místnost 109 - WC ženy</t>
  </si>
  <si>
    <t>chodba ke kabinám</t>
  </si>
  <si>
    <t>kabina levá</t>
  </si>
  <si>
    <t>Wernig</t>
  </si>
  <si>
    <t>IPx4</t>
  </si>
  <si>
    <t>kabina pravá</t>
  </si>
  <si>
    <t>místnost 110 - WC muži</t>
  </si>
  <si>
    <t>pisoáry</t>
  </si>
  <si>
    <t>místnost 112 - WC invalidé</t>
  </si>
  <si>
    <t>WC invalidé</t>
  </si>
  <si>
    <t>chodba u dveří 101-108</t>
  </si>
  <si>
    <t>2x35W</t>
  </si>
  <si>
    <t>místnost 101</t>
  </si>
  <si>
    <t>3x36W</t>
  </si>
  <si>
    <t>místnost 102</t>
  </si>
  <si>
    <t>místnost 102-103</t>
  </si>
  <si>
    <t>místnost 103</t>
  </si>
  <si>
    <t>místnost 104</t>
  </si>
  <si>
    <t>místnost 105</t>
  </si>
  <si>
    <t>místnost 106</t>
  </si>
  <si>
    <t>místnost 107</t>
  </si>
  <si>
    <t>kuchyňka</t>
  </si>
  <si>
    <t>místnost 108</t>
  </si>
  <si>
    <t>kopírka</t>
  </si>
  <si>
    <t>chodba u dveří 113-114</t>
  </si>
  <si>
    <t>místnost 113</t>
  </si>
  <si>
    <t>3x18W</t>
  </si>
  <si>
    <t>místnost 114</t>
  </si>
  <si>
    <t>chodba u dveří 115-128</t>
  </si>
  <si>
    <t>místnost 115</t>
  </si>
  <si>
    <t>1x36W</t>
  </si>
  <si>
    <t>místnost 116</t>
  </si>
  <si>
    <t>místnost 117 - WC muži</t>
  </si>
  <si>
    <t>kabina</t>
  </si>
  <si>
    <t>HEF120</t>
  </si>
  <si>
    <t>IP44</t>
  </si>
  <si>
    <t>místnost 119 - WC ženy</t>
  </si>
  <si>
    <t>místnost 120</t>
  </si>
  <si>
    <t>místnost 121</t>
  </si>
  <si>
    <t>místnost 122</t>
  </si>
  <si>
    <t>archiv</t>
  </si>
  <si>
    <t>4x36W</t>
  </si>
  <si>
    <t>místnost 123</t>
  </si>
  <si>
    <t>1x11W</t>
  </si>
  <si>
    <t>místnost 124</t>
  </si>
  <si>
    <t>místnost 125</t>
  </si>
  <si>
    <t>1x18W</t>
  </si>
  <si>
    <t>místnost 127</t>
  </si>
  <si>
    <t>místnost 126</t>
  </si>
  <si>
    <t>schodiště 2NP - 3NP</t>
  </si>
  <si>
    <t>3.NP</t>
  </si>
  <si>
    <t>chodba u dveří 201-211</t>
  </si>
  <si>
    <t>č.1</t>
  </si>
  <si>
    <t>č.2</t>
  </si>
  <si>
    <t>č.3</t>
  </si>
  <si>
    <t>č.4</t>
  </si>
  <si>
    <t>místnost 201 - WC ženy</t>
  </si>
  <si>
    <t>chodba, kabiny</t>
  </si>
  <si>
    <t>místnost 202 - WC muži</t>
  </si>
  <si>
    <t>místnost 203</t>
  </si>
  <si>
    <t>místostarosta</t>
  </si>
  <si>
    <t>místnost 204</t>
  </si>
  <si>
    <t>místnost 205</t>
  </si>
  <si>
    <t>místnost 206</t>
  </si>
  <si>
    <t>točité schodiště</t>
  </si>
  <si>
    <t>1x22W</t>
  </si>
  <si>
    <t>půda</t>
  </si>
  <si>
    <t>centrála</t>
  </si>
  <si>
    <t>generátor</t>
  </si>
  <si>
    <t>Kipor</t>
  </si>
  <si>
    <t>9,5kVA</t>
  </si>
  <si>
    <t>místnost 207</t>
  </si>
  <si>
    <t>místnost 208</t>
  </si>
  <si>
    <t>místnost 209</t>
  </si>
  <si>
    <t>přední</t>
  </si>
  <si>
    <t>zadní</t>
  </si>
  <si>
    <t>místnost 210</t>
  </si>
  <si>
    <t>místnost 211</t>
  </si>
  <si>
    <t>kuchyňka - skládek IT</t>
  </si>
  <si>
    <t>chodba u dveří 212-225</t>
  </si>
  <si>
    <t>místnost 212</t>
  </si>
  <si>
    <t>skládek</t>
  </si>
  <si>
    <t>místnost 213</t>
  </si>
  <si>
    <t>místnost 214 - WC ženy</t>
  </si>
  <si>
    <t>místnost 216 - WC muži</t>
  </si>
  <si>
    <t>místnost 217</t>
  </si>
  <si>
    <t>místnost 218</t>
  </si>
  <si>
    <t>místnost 219</t>
  </si>
  <si>
    <t>místnost 220</t>
  </si>
  <si>
    <t>místnost 221</t>
  </si>
  <si>
    <t>místnost 222</t>
  </si>
  <si>
    <t>místnost 223</t>
  </si>
  <si>
    <t>1x38W</t>
  </si>
  <si>
    <t>místnost 224</t>
  </si>
  <si>
    <t>místnost 225</t>
  </si>
  <si>
    <t>4.NP</t>
  </si>
  <si>
    <t>chodba u dveří 315-317</t>
  </si>
  <si>
    <t>chodba u dveří 301-314</t>
  </si>
  <si>
    <t>WC ženy</t>
  </si>
  <si>
    <t>WC muži</t>
  </si>
  <si>
    <t>místnost 301</t>
  </si>
  <si>
    <t>místnost 302</t>
  </si>
  <si>
    <t>místnost 303</t>
  </si>
  <si>
    <t>místnost 304</t>
  </si>
  <si>
    <t>správce budov</t>
  </si>
  <si>
    <t>2x38W</t>
  </si>
  <si>
    <t>místnost 305</t>
  </si>
  <si>
    <t>místnost 306</t>
  </si>
  <si>
    <t>místnost 307</t>
  </si>
  <si>
    <t>archiv - regionální rozvoj</t>
  </si>
  <si>
    <t>místnost 308</t>
  </si>
  <si>
    <t>místnost 309</t>
  </si>
  <si>
    <t>sklad a radiokomunikace</t>
  </si>
  <si>
    <t>místnost 310</t>
  </si>
  <si>
    <t>HEF150</t>
  </si>
  <si>
    <t>průtokový ohřívač vody Hakl PM135</t>
  </si>
  <si>
    <t>místnost 311</t>
  </si>
  <si>
    <t>místnost 312</t>
  </si>
  <si>
    <t>místnost 313</t>
  </si>
  <si>
    <t>místnost 314</t>
  </si>
  <si>
    <t>sdružení Krkonoše</t>
  </si>
  <si>
    <t>sporák</t>
  </si>
  <si>
    <t>průtokový ohřívač</t>
  </si>
  <si>
    <t>kuchyň</t>
  </si>
  <si>
    <t>koupelna</t>
  </si>
  <si>
    <t>el. Bojler</t>
  </si>
  <si>
    <t>Tatramat</t>
  </si>
  <si>
    <t>digestoř</t>
  </si>
  <si>
    <t>Final F01</t>
  </si>
  <si>
    <t>ohřívač vody</t>
  </si>
  <si>
    <t>Wtherm FT10</t>
  </si>
  <si>
    <t>kancelář levá</t>
  </si>
  <si>
    <t>kancelář pravá</t>
  </si>
  <si>
    <t>Elita MB</t>
  </si>
  <si>
    <t>budova 1PP až 3NP + podkroví</t>
  </si>
  <si>
    <t>PATRO</t>
  </si>
  <si>
    <t>UMÍSTĚNÍ</t>
  </si>
  <si>
    <t>MÍSTNOST</t>
  </si>
  <si>
    <t>SPOTŘEBIČ</t>
  </si>
  <si>
    <t>NÁZEV,TYP</t>
  </si>
  <si>
    <t>OZNAČENÍ</t>
  </si>
  <si>
    <t>CELKOVÝ PŘÍKON (W)</t>
  </si>
  <si>
    <t>STUPEŇ KRYTÍ</t>
  </si>
  <si>
    <t>KS</t>
  </si>
  <si>
    <t>W</t>
  </si>
  <si>
    <t>osvětlení a tep. spotřebiče</t>
  </si>
  <si>
    <t>3NP</t>
  </si>
  <si>
    <t>3PEN AC 50Hz 3x230/400V</t>
  </si>
  <si>
    <t>kotelna</t>
  </si>
  <si>
    <t>čerpadlo</t>
  </si>
  <si>
    <t>Grunfos Magna</t>
  </si>
  <si>
    <t>25-60 180</t>
  </si>
  <si>
    <t>Grunfos UPS</t>
  </si>
  <si>
    <t>32-55 180</t>
  </si>
  <si>
    <t>plynový kotel</t>
  </si>
  <si>
    <t xml:space="preserve">Hoterm typ 120ES </t>
  </si>
  <si>
    <t>chodba kotelna</t>
  </si>
  <si>
    <t>1x200W</t>
  </si>
  <si>
    <t>IP54</t>
  </si>
  <si>
    <t>1x100W</t>
  </si>
  <si>
    <t>IP65</t>
  </si>
  <si>
    <t>chodba boční vstup</t>
  </si>
  <si>
    <t>SMO33</t>
  </si>
  <si>
    <t>IP30</t>
  </si>
  <si>
    <t>přízemí</t>
  </si>
  <si>
    <t>poplatky odpad</t>
  </si>
  <si>
    <t>pokladna</t>
  </si>
  <si>
    <t>chodba přízemí schodiště</t>
  </si>
  <si>
    <t>1x5W</t>
  </si>
  <si>
    <t>nástěnné LED GU10</t>
  </si>
  <si>
    <t>žárovkové atypické</t>
  </si>
  <si>
    <t>žárovkové atypické, nepřipojeno</t>
  </si>
  <si>
    <t>2x60W</t>
  </si>
  <si>
    <t>vstupní hala</t>
  </si>
  <si>
    <t>3x60W</t>
  </si>
  <si>
    <t>9x60W</t>
  </si>
  <si>
    <t>akumulační kamna</t>
  </si>
  <si>
    <t>kancelář 2</t>
  </si>
  <si>
    <t xml:space="preserve">matrika </t>
  </si>
  <si>
    <t>čekárna 2</t>
  </si>
  <si>
    <t>kancelář 1</t>
  </si>
  <si>
    <t>Vamberk</t>
  </si>
  <si>
    <t>ventilátor odsávání</t>
  </si>
  <si>
    <t>Bravo 100</t>
  </si>
  <si>
    <t>chodba OP, obřadní síň</t>
  </si>
  <si>
    <t>vstup obřadní síň</t>
  </si>
  <si>
    <t>šatna</t>
  </si>
  <si>
    <t>obřadní síň</t>
  </si>
  <si>
    <t>3x40W</t>
  </si>
  <si>
    <t>údržba věž</t>
  </si>
  <si>
    <t>chodba věž, kuchyňka</t>
  </si>
  <si>
    <t>údržba kuchyňka</t>
  </si>
  <si>
    <t>Mora 31001</t>
  </si>
  <si>
    <t>elektrický sporák</t>
  </si>
  <si>
    <t>FIKO</t>
  </si>
  <si>
    <t>údržba chodba</t>
  </si>
  <si>
    <t>údržba koupelna</t>
  </si>
  <si>
    <t>SMO22</t>
  </si>
  <si>
    <t>elektrický bojler</t>
  </si>
  <si>
    <t>Eldom typ 72266PA</t>
  </si>
  <si>
    <t>podatelna</t>
  </si>
  <si>
    <t>čekárna</t>
  </si>
  <si>
    <t>správa majetku města</t>
  </si>
  <si>
    <t>chodba schodiště</t>
  </si>
  <si>
    <t xml:space="preserve">SMS vstupní místnost </t>
  </si>
  <si>
    <t>SMM</t>
  </si>
  <si>
    <t>kuchyňka, archiv</t>
  </si>
  <si>
    <t>IP35</t>
  </si>
  <si>
    <t>schodiště přízemí</t>
  </si>
  <si>
    <t>1/2.NP</t>
  </si>
  <si>
    <t>mezipatro přízemí</t>
  </si>
  <si>
    <t>nouzové Beghelli</t>
  </si>
  <si>
    <t>kancelář utajení - věž</t>
  </si>
  <si>
    <t>chodba kopírka</t>
  </si>
  <si>
    <t>sklad kancelářských potřeb</t>
  </si>
  <si>
    <t>varná deska</t>
  </si>
  <si>
    <t>Ariston</t>
  </si>
  <si>
    <t>1.patro</t>
  </si>
  <si>
    <t>12x60W</t>
  </si>
  <si>
    <t>24x60W</t>
  </si>
  <si>
    <t>1x10W</t>
  </si>
  <si>
    <t>sekretariát starosty</t>
  </si>
  <si>
    <t>18x60W</t>
  </si>
  <si>
    <t>termostat podlahového vytápění</t>
  </si>
  <si>
    <t>devireg 610</t>
  </si>
  <si>
    <t>terasa balkon</t>
  </si>
  <si>
    <t>vytápění dlažby - mimo provoz</t>
  </si>
  <si>
    <t>starosta</t>
  </si>
  <si>
    <t>31x60W</t>
  </si>
  <si>
    <t>věž</t>
  </si>
  <si>
    <t>wc</t>
  </si>
  <si>
    <t>kancelář tajemník</t>
  </si>
  <si>
    <t>MÚ věž č.5</t>
  </si>
  <si>
    <t>kancelář u tajemníka prostřední č.5</t>
  </si>
  <si>
    <t>kancelář regionální rozvoj č.5</t>
  </si>
  <si>
    <t>kancelář č.8 BP z chodby</t>
  </si>
  <si>
    <t>kancelář č.9 BP věž</t>
  </si>
  <si>
    <t>kancelář č.10 p.Coufalová</t>
  </si>
  <si>
    <t>kancelář p.Roneš</t>
  </si>
  <si>
    <t>kancelář věž p.Havlíčková</t>
  </si>
  <si>
    <t>kancelář p.Pištorová</t>
  </si>
  <si>
    <t>kancelář věž p.Doubková</t>
  </si>
  <si>
    <t>kancelář č.11 p.Bulušková</t>
  </si>
  <si>
    <t>kancelář č.12 právník p. Rypl</t>
  </si>
  <si>
    <t>kancelář č.13 místostarosta</t>
  </si>
  <si>
    <t>kancelář č.14 místostarosta p.Plašil</t>
  </si>
  <si>
    <t>podatelna č.115 školství</t>
  </si>
  <si>
    <t>kancelář č.116 školství</t>
  </si>
  <si>
    <t>kancelář č.117 školství věž</t>
  </si>
  <si>
    <t>schodiště patro</t>
  </si>
  <si>
    <t>mezipatro 1.patro/2.patro</t>
  </si>
  <si>
    <t>2/3.NP</t>
  </si>
  <si>
    <t xml:space="preserve">ohřívač vody </t>
  </si>
  <si>
    <t>Dražice TO20</t>
  </si>
  <si>
    <t>2x40W</t>
  </si>
  <si>
    <t>2.patro</t>
  </si>
  <si>
    <t>chodba kanceláře</t>
  </si>
  <si>
    <t>kancelář č.8 územní plánování věž</t>
  </si>
  <si>
    <t>kancelář č.9 investice</t>
  </si>
  <si>
    <t>kancelář č.10 územní plánování</t>
  </si>
  <si>
    <t>kancelář č.11 ÚA věž</t>
  </si>
  <si>
    <t>archiv za věží</t>
  </si>
  <si>
    <t>kancelář č.12 ÚP</t>
  </si>
  <si>
    <t>kancelář č.13 stavební úřad</t>
  </si>
  <si>
    <t>archiv věž UP</t>
  </si>
  <si>
    <t>kancelář č.14 stavební úřad</t>
  </si>
  <si>
    <t>kancelář č.15 stavební úřad</t>
  </si>
  <si>
    <t>kancelář č.16 stavební úřad</t>
  </si>
  <si>
    <t>kancelář č.17 stavební úřad + kuchyňka</t>
  </si>
  <si>
    <t>kancelář + kuchyňka</t>
  </si>
  <si>
    <t>kancelář č.18 stavební úřad</t>
  </si>
  <si>
    <t>chodba kancelář č.18</t>
  </si>
  <si>
    <t>kancelář č.19 stavební úřad</t>
  </si>
  <si>
    <t>sklad č.14</t>
  </si>
  <si>
    <t>kancelář věž č.20 p.Vondrušková</t>
  </si>
  <si>
    <t>chodba finanční odbor</t>
  </si>
  <si>
    <t>kancelář č.1 věž finanční odbor</t>
  </si>
  <si>
    <t>kancelář č.2 finanční odbor</t>
  </si>
  <si>
    <t>kancelář č.2</t>
  </si>
  <si>
    <t>finanční odbor</t>
  </si>
  <si>
    <t>kancelář č.3 finanční odbor</t>
  </si>
  <si>
    <t>kancelář č.4 finanční odbor</t>
  </si>
  <si>
    <t>kancelář č.5 místní komunikace</t>
  </si>
  <si>
    <t>kancelář č.6 územní plánování</t>
  </si>
  <si>
    <t>zasedací síň</t>
  </si>
  <si>
    <t>vně objektu</t>
  </si>
  <si>
    <t>PŘÍKON SVÍTIDLA JEDN (W)</t>
  </si>
  <si>
    <t>CELKOVÝ PŘÍKON 
(W)</t>
  </si>
  <si>
    <t>Radnice</t>
  </si>
  <si>
    <t>Zámek</t>
  </si>
  <si>
    <t>osvětlení</t>
  </si>
  <si>
    <t>ZŠ Školní</t>
  </si>
  <si>
    <t>Školní jídelna</t>
  </si>
  <si>
    <t>umývárna, sprcha</t>
  </si>
  <si>
    <t>WC, chodba u WC</t>
  </si>
  <si>
    <t>chladírny</t>
  </si>
  <si>
    <t>sklad V</t>
  </si>
  <si>
    <t>škrabárna brambor, sklad</t>
  </si>
  <si>
    <t>strojovna VZT</t>
  </si>
  <si>
    <t>sklad III</t>
  </si>
  <si>
    <t>sklad IV</t>
  </si>
  <si>
    <t>Jídelna základní školy Školní ul. 1336 Vrchlabí</t>
  </si>
  <si>
    <t xml:space="preserve">sklad brambor a zeleniny </t>
  </si>
  <si>
    <t>šatna 1.NP</t>
  </si>
  <si>
    <t>sklad VI, úklid</t>
  </si>
  <si>
    <t>odpadky, rampa</t>
  </si>
  <si>
    <t>schodiště vstup pro stravníky</t>
  </si>
  <si>
    <t>jídelna</t>
  </si>
  <si>
    <t>jídelna zaměstnanců</t>
  </si>
  <si>
    <t>ředitelna</t>
  </si>
  <si>
    <t>příruční sklad</t>
  </si>
  <si>
    <t>nouzová</t>
  </si>
  <si>
    <t>varna</t>
  </si>
  <si>
    <t>ZŠ</t>
  </si>
  <si>
    <t>schodiště do jídelny</t>
  </si>
  <si>
    <t>keramická dílna</t>
  </si>
  <si>
    <t>dílna</t>
  </si>
  <si>
    <t>chodba k dílnám, dílny</t>
  </si>
  <si>
    <t>skládek, luxfery</t>
  </si>
  <si>
    <t>sklad kola</t>
  </si>
  <si>
    <t>posilovna</t>
  </si>
  <si>
    <t>fotokomora</t>
  </si>
  <si>
    <t>pavilon U1</t>
  </si>
  <si>
    <t>učebna 102</t>
  </si>
  <si>
    <t>učebna 103</t>
  </si>
  <si>
    <t>učebna</t>
  </si>
  <si>
    <t>učebna 104</t>
  </si>
  <si>
    <t>učebna 105</t>
  </si>
  <si>
    <t>kabinet 107</t>
  </si>
  <si>
    <t>kabinet</t>
  </si>
  <si>
    <t>WC chlapci 108</t>
  </si>
  <si>
    <t>úklid 109</t>
  </si>
  <si>
    <t>WC dívky 110</t>
  </si>
  <si>
    <t>úklid 208</t>
  </si>
  <si>
    <t xml:space="preserve">WC dívky </t>
  </si>
  <si>
    <t>multimediální učebna</t>
  </si>
  <si>
    <t>učebna 202</t>
  </si>
  <si>
    <t>učebna 203</t>
  </si>
  <si>
    <t>učebna 204</t>
  </si>
  <si>
    <t>učebna 205</t>
  </si>
  <si>
    <t>kabinet 206</t>
  </si>
  <si>
    <t>WC chlapci 207</t>
  </si>
  <si>
    <t>úklid 308</t>
  </si>
  <si>
    <t>WC dívky 309</t>
  </si>
  <si>
    <t>učebna 301</t>
  </si>
  <si>
    <t>učebna 302</t>
  </si>
  <si>
    <t>učebna 303</t>
  </si>
  <si>
    <t>učebna 304</t>
  </si>
  <si>
    <t>učebna 305</t>
  </si>
  <si>
    <t>kabinet 306</t>
  </si>
  <si>
    <t>WC chlapci 307</t>
  </si>
  <si>
    <t>pavilon MVD</t>
  </si>
  <si>
    <t>WC dívky 113</t>
  </si>
  <si>
    <t>šatny TP, prádelna 107</t>
  </si>
  <si>
    <t>kabinet 106</t>
  </si>
  <si>
    <t>pracovna elektroniky 104</t>
  </si>
  <si>
    <t>pracovna šití 103</t>
  </si>
  <si>
    <t>učebna PC 137</t>
  </si>
  <si>
    <t>přípravna 135</t>
  </si>
  <si>
    <t>dílna kovo</t>
  </si>
  <si>
    <t>šatna TV chlapci</t>
  </si>
  <si>
    <t>šatna TV chlapci 129</t>
  </si>
  <si>
    <t>šatna TV dívky 127</t>
  </si>
  <si>
    <t>šatna TV dívky 125</t>
  </si>
  <si>
    <t>WC ženy 121</t>
  </si>
  <si>
    <t>WC muži 119</t>
  </si>
  <si>
    <t>kabinet TV 117</t>
  </si>
  <si>
    <t>sklad 116</t>
  </si>
  <si>
    <t>učebna 137</t>
  </si>
  <si>
    <t>pravá tělocvična</t>
  </si>
  <si>
    <t>4x18W</t>
  </si>
  <si>
    <t>2x28W</t>
  </si>
  <si>
    <t>Prima LED</t>
  </si>
  <si>
    <t>levá tělocvčična</t>
  </si>
  <si>
    <t>WC dívky 219</t>
  </si>
  <si>
    <t>WC chlapci 215</t>
  </si>
  <si>
    <t>vedoucí vychovatelka 214</t>
  </si>
  <si>
    <t>třída 212</t>
  </si>
  <si>
    <t>třída</t>
  </si>
  <si>
    <t>sklad 210</t>
  </si>
  <si>
    <t>inspekční pokoj 209</t>
  </si>
  <si>
    <t>třída 208</t>
  </si>
  <si>
    <t>třída 207</t>
  </si>
  <si>
    <t>třída 206</t>
  </si>
  <si>
    <t>učebna PC 205</t>
  </si>
  <si>
    <t>kuchyňka 204</t>
  </si>
  <si>
    <t>společenka 202</t>
  </si>
  <si>
    <t>knihovna</t>
  </si>
  <si>
    <t>učebna PC 201</t>
  </si>
  <si>
    <t>pavilon U2</t>
  </si>
  <si>
    <t>zadní vstup</t>
  </si>
  <si>
    <t>WC dívky 124</t>
  </si>
  <si>
    <t>str. 16</t>
  </si>
  <si>
    <t>úklid 122,123</t>
  </si>
  <si>
    <t>WC chlapci 121</t>
  </si>
  <si>
    <t>WC 119</t>
  </si>
  <si>
    <t>kabinet zeměpisu</t>
  </si>
  <si>
    <t>sklad 118</t>
  </si>
  <si>
    <t>chemie 112</t>
  </si>
  <si>
    <t>cvičná kuchyň 109</t>
  </si>
  <si>
    <t>učebna 106</t>
  </si>
  <si>
    <t>kabinet 104</t>
  </si>
  <si>
    <t>učebna 101</t>
  </si>
  <si>
    <t>úklid 218</t>
  </si>
  <si>
    <t>WC dívky 217</t>
  </si>
  <si>
    <t>WC 216</t>
  </si>
  <si>
    <t>úklid 215</t>
  </si>
  <si>
    <t>kabinet matematiky 213</t>
  </si>
  <si>
    <t>učebna německého jazyka 212</t>
  </si>
  <si>
    <t>SM 236 E</t>
  </si>
  <si>
    <t>kabinet 211</t>
  </si>
  <si>
    <t>pracovna přírodopis</t>
  </si>
  <si>
    <t>pracovna</t>
  </si>
  <si>
    <t>kabinet přírodopis 207,208</t>
  </si>
  <si>
    <t>učebna jazyků 206</t>
  </si>
  <si>
    <t>kabinet německého jazyka 204</t>
  </si>
  <si>
    <t>učebna 201</t>
  </si>
  <si>
    <t>WC dívky 316</t>
  </si>
  <si>
    <t>WC 314</t>
  </si>
  <si>
    <t>WC chlapci 313</t>
  </si>
  <si>
    <t>učebna fyziky 312</t>
  </si>
  <si>
    <t>kabinet fyziky</t>
  </si>
  <si>
    <t>úklid 311</t>
  </si>
  <si>
    <t>IP2</t>
  </si>
  <si>
    <t xml:space="preserve">kabinet výtvarné výchovy </t>
  </si>
  <si>
    <t>pracovna výtvarné výchovy</t>
  </si>
  <si>
    <t>učebna 306</t>
  </si>
  <si>
    <t>kabinet českého jazyka 304</t>
  </si>
  <si>
    <t>učebna robotiky 303</t>
  </si>
  <si>
    <t>MO 149 AS ET5,E</t>
  </si>
  <si>
    <t>SM 236 NOVA E</t>
  </si>
  <si>
    <t>pavilon CF</t>
  </si>
  <si>
    <t>hlavní vchod</t>
  </si>
  <si>
    <t>venku</t>
  </si>
  <si>
    <t>hala vstup</t>
  </si>
  <si>
    <t>hala</t>
  </si>
  <si>
    <t>šatny 1.stupeň chodba</t>
  </si>
  <si>
    <t>školník</t>
  </si>
  <si>
    <t>instalace z RM-1</t>
  </si>
  <si>
    <t>šatny 1.stupeň</t>
  </si>
  <si>
    <t>šatny</t>
  </si>
  <si>
    <t>průchod do U1</t>
  </si>
  <si>
    <t>sklad učebnic</t>
  </si>
  <si>
    <t>šatna 2.stupeň</t>
  </si>
  <si>
    <t>spojovací chodba do U2</t>
  </si>
  <si>
    <t>krámek</t>
  </si>
  <si>
    <t>spojovací chodba k MVD a stravovadlu</t>
  </si>
  <si>
    <t>zubní ordinace</t>
  </si>
  <si>
    <t>6x36W</t>
  </si>
  <si>
    <t>WC kanceláře</t>
  </si>
  <si>
    <t>poradna</t>
  </si>
  <si>
    <t>zástupci</t>
  </si>
  <si>
    <t>sborovna</t>
  </si>
  <si>
    <t>chodbička zástupci</t>
  </si>
  <si>
    <t>servrovna</t>
  </si>
  <si>
    <t>finančák</t>
  </si>
  <si>
    <t>družina a ubytovna v č.p. 1387</t>
  </si>
  <si>
    <t>sprchy, šatna 1</t>
  </si>
  <si>
    <t>sprchy, šatna</t>
  </si>
  <si>
    <t>WC ženy, muži 1</t>
  </si>
  <si>
    <t>sauna</t>
  </si>
  <si>
    <t>WC ženy, muži 2</t>
  </si>
  <si>
    <t>šatna 2</t>
  </si>
  <si>
    <t xml:space="preserve">rozvodna regulace </t>
  </si>
  <si>
    <t>rozvodna</t>
  </si>
  <si>
    <t>VO hřiště</t>
  </si>
  <si>
    <t>SHC</t>
  </si>
  <si>
    <t>IP23</t>
  </si>
  <si>
    <t>nové hřiště</t>
  </si>
  <si>
    <t>HQI, na stožárech</t>
  </si>
  <si>
    <t>ubytovna</t>
  </si>
  <si>
    <t>pokoj 2</t>
  </si>
  <si>
    <t>pokoj</t>
  </si>
  <si>
    <t>pokoj 1</t>
  </si>
  <si>
    <t>školní družina 6.oddělení</t>
  </si>
  <si>
    <t>třída vpravo</t>
  </si>
  <si>
    <t>třída přímo</t>
  </si>
  <si>
    <t>školní družina 4.oddělení</t>
  </si>
  <si>
    <t>chodbička, kuchyňka</t>
  </si>
  <si>
    <t>chodba, kuchyň</t>
  </si>
  <si>
    <t>školní družina 5.oddělení</t>
  </si>
  <si>
    <t>WC1</t>
  </si>
  <si>
    <t>WC2</t>
  </si>
  <si>
    <t>buňka správce hřiště</t>
  </si>
  <si>
    <t>buňka</t>
  </si>
  <si>
    <t>sborovna 1.stupeň</t>
  </si>
  <si>
    <t>chodby, sklady</t>
  </si>
  <si>
    <t>kancelář vpravo 1</t>
  </si>
  <si>
    <t>kancelář vpravo 2</t>
  </si>
  <si>
    <t>ZŠ Náměstí Míru</t>
  </si>
  <si>
    <t>stará tělocvična + sklad</t>
  </si>
  <si>
    <t>výbojkové</t>
  </si>
  <si>
    <t>WC chlapci, úklid komora, hovorna č.1</t>
  </si>
  <si>
    <t>šatna přízemí</t>
  </si>
  <si>
    <t>učebna chemie, dveře č.3 + kabinet</t>
  </si>
  <si>
    <t>učebna, kabinet</t>
  </si>
  <si>
    <t>2x100W</t>
  </si>
  <si>
    <t>sklad učebnic dveře č.8</t>
  </si>
  <si>
    <t>dílna školníka dveře č.5</t>
  </si>
  <si>
    <t>4x40W</t>
  </si>
  <si>
    <t>učebna dveře č.6 (dílna)</t>
  </si>
  <si>
    <t>1x40W</t>
  </si>
  <si>
    <t>učebna dveře č.7</t>
  </si>
  <si>
    <t>chodba přízemí, WC zadní, sklad CO</t>
  </si>
  <si>
    <t>průjezd + venkovní prostor</t>
  </si>
  <si>
    <t>LED</t>
  </si>
  <si>
    <t>15W</t>
  </si>
  <si>
    <t>WC+výtvarná výchova+sklad dveře č.25</t>
  </si>
  <si>
    <t xml:space="preserve">učebna dveře č.24 + kabinet fyziky </t>
  </si>
  <si>
    <t>sborovna, ředitelna, 2x kancelář</t>
  </si>
  <si>
    <t>1x58W</t>
  </si>
  <si>
    <t>učebna VII.A, dveře. 19</t>
  </si>
  <si>
    <t>učebna dveře č.18</t>
  </si>
  <si>
    <t>učebna dveře č.20</t>
  </si>
  <si>
    <t>učebna dveře č.17</t>
  </si>
  <si>
    <t>WC chlapci + dívky</t>
  </si>
  <si>
    <t>hovorna č. 2, dveře č.26</t>
  </si>
  <si>
    <t>hovorna</t>
  </si>
  <si>
    <t>půda dveře č.29</t>
  </si>
  <si>
    <t>učebna PC</t>
  </si>
  <si>
    <t>aula dveře č. 31</t>
  </si>
  <si>
    <t>aula</t>
  </si>
  <si>
    <t>7x100W</t>
  </si>
  <si>
    <t>2x15W</t>
  </si>
  <si>
    <t>učebna dveře č.34</t>
  </si>
  <si>
    <t>chodba, WC chlapci + dívky</t>
  </si>
  <si>
    <t>WC, chodba</t>
  </si>
  <si>
    <t>hovorna dveře č. 36</t>
  </si>
  <si>
    <t>učebna dveře č.32 němčina</t>
  </si>
  <si>
    <t>učebna zeměpis dveře č.33 + kabinet</t>
  </si>
  <si>
    <t>hudebna + soc. zařízení</t>
  </si>
  <si>
    <t>WC dívky</t>
  </si>
  <si>
    <t>WC chlapci</t>
  </si>
  <si>
    <t>9W, nouzové</t>
  </si>
  <si>
    <t>malá budova č. p. 284</t>
  </si>
  <si>
    <t>chodba přízemí, sklad 1.stupně</t>
  </si>
  <si>
    <t>chodba, sklad</t>
  </si>
  <si>
    <t>kuchyňka, jídelna</t>
  </si>
  <si>
    <t>kuchyň, jídelna</t>
  </si>
  <si>
    <t>sborovna 1.stupně</t>
  </si>
  <si>
    <t>učebna dveře č.6</t>
  </si>
  <si>
    <t>učebna dveře č.8</t>
  </si>
  <si>
    <t>strojovna VZT, chodba suterén</t>
  </si>
  <si>
    <t>strojovna, chodba</t>
  </si>
  <si>
    <t xml:space="preserve">klubovna </t>
  </si>
  <si>
    <t>klubovna</t>
  </si>
  <si>
    <t>IP67</t>
  </si>
  <si>
    <t>učebna dveře č. 11</t>
  </si>
  <si>
    <t>učebna dveře č. 12</t>
  </si>
  <si>
    <t>učebna dveře č. 13</t>
  </si>
  <si>
    <t>učebna dveře č. 17</t>
  </si>
  <si>
    <t>učebna dveře č. 18</t>
  </si>
  <si>
    <t>učebna dveře č. 19</t>
  </si>
  <si>
    <t>učebna dveře č. 20</t>
  </si>
  <si>
    <t>vstup na půdu</t>
  </si>
  <si>
    <t>IP21</t>
  </si>
  <si>
    <t>plynová kotelna</t>
  </si>
  <si>
    <t>dílna, chodba k plynoměru</t>
  </si>
  <si>
    <t>dílna, chodba</t>
  </si>
  <si>
    <t>IP665</t>
  </si>
  <si>
    <t>tělocvična, posilovna + příslušenství</t>
  </si>
  <si>
    <t>soc. chlapci, dívky, chodba sever</t>
  </si>
  <si>
    <t>soc. chlapci, dívky, chodba</t>
  </si>
  <si>
    <t>chodba u šaten + šatny</t>
  </si>
  <si>
    <t>chodba, šatny</t>
  </si>
  <si>
    <t>venkovní prostor</t>
  </si>
  <si>
    <t>2x úklid. místnost</t>
  </si>
  <si>
    <t>pozor !!!! Výslovně napsáno v revizní zprávě ve zjištěných závadách, že není úplná technická dokumentace od elektroinstalace u ZŠ nám. Míru</t>
  </si>
  <si>
    <t>MŠ Letná</t>
  </si>
  <si>
    <t>hlavní budova</t>
  </si>
  <si>
    <t>strojovna čerpadel</t>
  </si>
  <si>
    <t>strojovna</t>
  </si>
  <si>
    <t>chodba u kotelny + schodiště</t>
  </si>
  <si>
    <t>chodba, schodiště</t>
  </si>
  <si>
    <t>sklad pomůcek</t>
  </si>
  <si>
    <t>sklad nábytku</t>
  </si>
  <si>
    <t>prádelna - vstupní chodbička</t>
  </si>
  <si>
    <t>prádelna</t>
  </si>
  <si>
    <t>prádelna - prostor s pračkou</t>
  </si>
  <si>
    <t>sklad pod schodištěm</t>
  </si>
  <si>
    <t>speciální učebna, třída 5-6</t>
  </si>
  <si>
    <t>herna</t>
  </si>
  <si>
    <t>jídelna, kuchyň</t>
  </si>
  <si>
    <t>ložnice</t>
  </si>
  <si>
    <t>chodba u ředitelny</t>
  </si>
  <si>
    <t>hlavní rozvodna</t>
  </si>
  <si>
    <t>sociální zařízení personál</t>
  </si>
  <si>
    <t>chodba u hlavního vstupu</t>
  </si>
  <si>
    <t>sklad brambor</t>
  </si>
  <si>
    <t>sklad potravin</t>
  </si>
  <si>
    <t>denní sklad</t>
  </si>
  <si>
    <t>kancelář hospodářky</t>
  </si>
  <si>
    <t>umývárna nádobí</t>
  </si>
  <si>
    <t>umývárna</t>
  </si>
  <si>
    <t>chodba u kuchyně</t>
  </si>
  <si>
    <t>pavilon dolní C</t>
  </si>
  <si>
    <t>chodba vstup</t>
  </si>
  <si>
    <t>šatna a sociální zařízení personál</t>
  </si>
  <si>
    <t>šatna a sociální zařízení</t>
  </si>
  <si>
    <t>sklad s bojlery</t>
  </si>
  <si>
    <t>ložnice a herna</t>
  </si>
  <si>
    <t>třída - sklad bez okna</t>
  </si>
  <si>
    <t>třída - sklad hraček</t>
  </si>
  <si>
    <t>spojovací chodba z kuchyně</t>
  </si>
  <si>
    <t>strojovna výtahu</t>
  </si>
  <si>
    <t>chodba u šatny</t>
  </si>
  <si>
    <t>1x75W</t>
  </si>
  <si>
    <t>pavilon horní D</t>
  </si>
  <si>
    <t>herna, sklad</t>
  </si>
  <si>
    <t>není předmětem EPC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</si>
</sst>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0" tint="-0.499984740745262"/>
      <name val="Calibri"/>
      <family val="2"/>
      <scheme val="minor"/>
    </font>
    <font>
      <sz val="8"/>
      <color theme="0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113">
    <xf numFmtId="0" fontId="0" fillId="0" borderId="0" xfId="0"/>
    <xf numFmtId="0" fontId="1" fillId="0" borderId="0" xfId="0" applyFont="1"/>
    <xf numFmtId="0" fontId="1" fillId="0" borderId="0" xfId="0" applyNumberFormat="1" applyFont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Border="1"/>
    <xf numFmtId="49" fontId="2" fillId="0" borderId="0" xfId="0" applyNumberFormat="1" applyFont="1" applyAlignment="1"/>
    <xf numFmtId="0" fontId="2" fillId="0" borderId="0" xfId="0" applyNumberFormat="1" applyFont="1" applyAlignment="1"/>
    <xf numFmtId="0" fontId="1" fillId="0" borderId="1" xfId="0" applyFont="1" applyBorder="1" applyAlignment="1">
      <alignment horizontal="center"/>
    </xf>
    <xf numFmtId="0" fontId="1" fillId="0" borderId="0" xfId="0" applyNumberFormat="1" applyFont="1" applyAlignment="1"/>
    <xf numFmtId="0" fontId="2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2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6" fillId="3" borderId="1" xfId="0" applyFont="1" applyFill="1" applyBorder="1" applyAlignment="1">
      <alignment horizontal="center" wrapText="1"/>
    </xf>
    <xf numFmtId="2" fontId="6" fillId="3" borderId="2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/>
    <xf numFmtId="2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3" fillId="0" borderId="0" xfId="0" applyFont="1" applyBorder="1"/>
    <xf numFmtId="0" fontId="1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2" fillId="0" borderId="0" xfId="0" applyFont="1" applyAlignment="1"/>
    <xf numFmtId="1" fontId="1" fillId="0" borderId="0" xfId="0" applyNumberFormat="1" applyFont="1" applyBorder="1" applyAlignment="1">
      <alignment horizontal="right" indent="2"/>
    </xf>
    <xf numFmtId="1" fontId="1" fillId="0" borderId="0" xfId="0" applyNumberFormat="1" applyFont="1" applyAlignment="1">
      <alignment horizontal="right" indent="2"/>
    </xf>
    <xf numFmtId="1" fontId="1" fillId="0" borderId="1" xfId="0" applyNumberFormat="1" applyFont="1" applyBorder="1" applyAlignment="1">
      <alignment horizontal="right" indent="2"/>
    </xf>
    <xf numFmtId="0" fontId="1" fillId="0" borderId="1" xfId="0" applyFont="1" applyBorder="1" applyAlignment="1">
      <alignment horizontal="right" indent="1"/>
    </xf>
    <xf numFmtId="3" fontId="1" fillId="0" borderId="0" xfId="0" applyNumberFormat="1" applyFont="1" applyBorder="1" applyAlignment="1">
      <alignment horizontal="right" indent="2"/>
    </xf>
    <xf numFmtId="3" fontId="1" fillId="0" borderId="0" xfId="0" applyNumberFormat="1" applyFont="1" applyAlignment="1">
      <alignment horizontal="right" indent="2"/>
    </xf>
    <xf numFmtId="3" fontId="1" fillId="0" borderId="1" xfId="0" applyNumberFormat="1" applyFont="1" applyBorder="1" applyAlignment="1">
      <alignment horizontal="right" indent="2"/>
    </xf>
    <xf numFmtId="3" fontId="1" fillId="0" borderId="3" xfId="0" applyNumberFormat="1" applyFont="1" applyBorder="1" applyAlignment="1">
      <alignment horizontal="right" indent="2"/>
    </xf>
    <xf numFmtId="3" fontId="5" fillId="2" borderId="0" xfId="0" applyNumberFormat="1" applyFont="1" applyFill="1" applyBorder="1" applyAlignment="1">
      <alignment horizontal="right" indent="2"/>
    </xf>
    <xf numFmtId="0" fontId="1" fillId="0" borderId="0" xfId="0" applyFont="1" applyAlignment="1">
      <alignment horizontal="right" indent="1"/>
    </xf>
    <xf numFmtId="0" fontId="5" fillId="3" borderId="1" xfId="0" applyFont="1" applyFill="1" applyBorder="1" applyAlignment="1">
      <alignment horizontal="center"/>
    </xf>
    <xf numFmtId="1" fontId="6" fillId="3" borderId="2" xfId="0" applyNumberFormat="1" applyFont="1" applyFill="1" applyBorder="1" applyAlignment="1">
      <alignment horizontal="center" wrapText="1"/>
    </xf>
    <xf numFmtId="3" fontId="5" fillId="0" borderId="0" xfId="0" applyNumberFormat="1" applyFont="1" applyBorder="1" applyAlignment="1">
      <alignment horizontal="right" indent="2"/>
    </xf>
    <xf numFmtId="0" fontId="0" fillId="0" borderId="0" xfId="0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1" fillId="0" borderId="0" xfId="0" applyNumberFormat="1" applyFont="1" applyBorder="1"/>
    <xf numFmtId="0" fontId="1" fillId="0" borderId="0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1" fillId="0" borderId="0" xfId="0" applyFont="1" applyBorder="1" applyAlignment="1">
      <alignment horizontal="right" indent="1"/>
    </xf>
    <xf numFmtId="0" fontId="2" fillId="0" borderId="0" xfId="0" applyNumberFormat="1" applyFont="1" applyBorder="1" applyAlignment="1">
      <alignment horizontal="right"/>
    </xf>
    <xf numFmtId="0" fontId="3" fillId="4" borderId="1" xfId="0" applyFont="1" applyFill="1" applyBorder="1"/>
    <xf numFmtId="0" fontId="2" fillId="0" borderId="0" xfId="0" applyFont="1" applyAlignment="1">
      <alignment horizontal="right"/>
    </xf>
    <xf numFmtId="0" fontId="10" fillId="0" borderId="0" xfId="0" applyNumberFormat="1" applyFont="1" applyAlignment="1">
      <alignment horizontal="right"/>
    </xf>
    <xf numFmtId="0" fontId="3" fillId="5" borderId="1" xfId="0" applyFont="1" applyFill="1" applyBorder="1"/>
    <xf numFmtId="0" fontId="3" fillId="6" borderId="1" xfId="0" applyFont="1" applyFill="1" applyBorder="1"/>
    <xf numFmtId="0" fontId="0" fillId="0" borderId="0" xfId="0" applyFont="1" applyBorder="1" applyAlignment="1">
      <alignment horizontal="right"/>
    </xf>
    <xf numFmtId="0" fontId="3" fillId="7" borderId="1" xfId="0" applyFont="1" applyFill="1" applyBorder="1"/>
    <xf numFmtId="0" fontId="3" fillId="8" borderId="1" xfId="0" applyFont="1" applyFill="1" applyBorder="1"/>
    <xf numFmtId="0" fontId="1" fillId="0" borderId="2" xfId="0" applyFont="1" applyBorder="1" applyAlignment="1">
      <alignment horizontal="left"/>
    </xf>
    <xf numFmtId="3" fontId="1" fillId="0" borderId="2" xfId="0" applyNumberFormat="1" applyFont="1" applyBorder="1" applyAlignment="1">
      <alignment horizontal="right" indent="2"/>
    </xf>
    <xf numFmtId="0" fontId="1" fillId="0" borderId="2" xfId="0" applyFont="1" applyBorder="1" applyAlignment="1">
      <alignment horizontal="center"/>
    </xf>
    <xf numFmtId="0" fontId="12" fillId="0" borderId="0" xfId="0" applyFont="1"/>
    <xf numFmtId="0" fontId="12" fillId="0" borderId="0" xfId="0" applyNumberFormat="1" applyFont="1"/>
    <xf numFmtId="0" fontId="13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Border="1"/>
    <xf numFmtId="3" fontId="12" fillId="0" borderId="0" xfId="0" applyNumberFormat="1" applyFont="1" applyBorder="1" applyAlignment="1">
      <alignment horizontal="right" indent="2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left"/>
    </xf>
    <xf numFmtId="0" fontId="12" fillId="0" borderId="1" xfId="0" applyFont="1" applyBorder="1"/>
    <xf numFmtId="3" fontId="12" fillId="0" borderId="1" xfId="0" applyNumberFormat="1" applyFont="1" applyBorder="1" applyAlignment="1">
      <alignment horizontal="right" indent="2"/>
    </xf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left"/>
    </xf>
    <xf numFmtId="0" fontId="12" fillId="0" borderId="3" xfId="0" applyFont="1" applyBorder="1"/>
    <xf numFmtId="3" fontId="12" fillId="0" borderId="3" xfId="0" applyNumberFormat="1" applyFont="1" applyBorder="1" applyAlignment="1">
      <alignment horizontal="right" indent="2"/>
    </xf>
    <xf numFmtId="0" fontId="12" fillId="0" borderId="3" xfId="0" applyFont="1" applyBorder="1" applyAlignment="1">
      <alignment horizontal="center"/>
    </xf>
    <xf numFmtId="0" fontId="11" fillId="0" borderId="0" xfId="0" applyFont="1"/>
  </cellXfs>
  <cellStyles count="2">
    <cellStyle name="Normální" xfId="0" builtinId="0"/>
    <cellStyle name="Normální 2" xfId="1"/>
  </cellStyles>
  <dxfs count="1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wrapText="0" relativeIndent="1" justifyLastLine="0" shrinkToFit="0" readingOrder="0"/>
      <border diagonalUp="0" diagonalDown="0">
        <left/>
        <right/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wrapText="0" relativeIndent="1" justifyLastLine="0" shrinkToFit="0" readingOrder="0"/>
      <border diagonalUp="0" diagonalDown="0">
        <left/>
        <right/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wrapText="0" relativeIndent="1" justifyLastLine="0" shrinkToFit="0" readingOrder="0"/>
      <border diagonalUp="0" diagonalDown="0">
        <left/>
        <right/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left" vertical="bottom" textRotation="0" wrapText="0" indent="0" justifyLastLine="0" shrinkToFit="0" readingOrder="0"/>
      <border diagonalUp="0" diagonalDown="0">
        <left/>
        <right/>
        <top/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right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wrapText="0" relativeIndent="1" justifyLastLine="0" shrinkToFit="0" readingOrder="0"/>
      <border diagonalUp="0" diagonalDown="0">
        <left/>
        <right/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right" vertical="bottom" textRotation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</dxf>
  </dxfs>
  <tableStyles count="0" defaultTableStyle="TableStyleMedium2" defaultPivotStyle="PivotStyleMedium9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Tabulka13" displayName="Tabulka13" ref="E11:N153" totalsRowShown="0" headerRowDxfId="109" dataDxfId="107" headerRowBorderDxfId="108" tableBorderDxfId="106">
  <autoFilter ref="E11:N153"/>
  <sortState ref="E12:N152">
    <sortCondition descending="1" ref="K11:K153"/>
  </sortState>
  <tableColumns count="10">
    <tableColumn id="1" name="PATRO" dataDxfId="105"/>
    <tableColumn id="2" name="UMÍSTĚNÍ" dataDxfId="104"/>
    <tableColumn id="3" name="MÍSTNOST" dataDxfId="103"/>
    <tableColumn id="4" name="SPOTŘEBIČ" dataDxfId="102"/>
    <tableColumn id="5" name="NÁZEV,TYP" dataDxfId="101"/>
    <tableColumn id="6" name="OZNAČENÍ" dataDxfId="100"/>
    <tableColumn id="7" name="PŘÍKON SVÍTIDLA JEDN (W)" dataDxfId="99"/>
    <tableColumn id="11" name="KS" dataDxfId="98"/>
    <tableColumn id="10" name="CELKOVÝ PŘÍKON _x000a_(W)" dataDxfId="97"/>
    <tableColumn id="8" name="STUPEŇ KRYTÍ" dataDxfId="96"/>
  </tableColumns>
  <tableStyleInfo name="TableStyleLight1" showFirstColumn="1" showLastColumn="0" showRowStripes="1" showColumnStripes="0"/>
</table>
</file>

<file path=xl/tables/table2.xml><?xml version="1.0" encoding="utf-8"?>
<table xmlns="http://schemas.openxmlformats.org/spreadsheetml/2006/main" id="1" name="Tabulka1" displayName="Tabulka1" ref="E11:N210" headerRowDxfId="95" dataDxfId="93" headerRowBorderDxfId="94" tableBorderDxfId="92">
  <autoFilter ref="E11:N210">
    <filterColumn colId="3">
      <filters>
        <filter val="svítidlo"/>
      </filters>
    </filterColumn>
    <filterColumn colId="4">
      <filters>
        <filter val="zářivkové"/>
      </filters>
    </filterColumn>
  </autoFilter>
  <tableColumns count="10">
    <tableColumn id="1" name="PATRO" totalsRowLabel="Celkem" dataDxfId="91" totalsRowDxfId="90"/>
    <tableColumn id="2" name="UMÍSTĚNÍ" dataDxfId="89" totalsRowDxfId="88"/>
    <tableColumn id="3" name="MÍSTNOST" dataDxfId="87" totalsRowDxfId="86"/>
    <tableColumn id="4" name="SPOTŘEBIČ" dataDxfId="85" totalsRowDxfId="84"/>
    <tableColumn id="5" name="NÁZEV,TYP" dataDxfId="83" totalsRowDxfId="82"/>
    <tableColumn id="6" name="OZNAČENÍ" dataDxfId="81" totalsRowDxfId="80"/>
    <tableColumn id="7" name="PŘÍKON SVÍTIDLA JEDN (W)" dataDxfId="79" totalsRowDxfId="78"/>
    <tableColumn id="11" name="KS" dataDxfId="77" totalsRowDxfId="76"/>
    <tableColumn id="10" name="CELKOVÝ PŘÍKON (W)" dataDxfId="75" totalsRowDxfId="74"/>
    <tableColumn id="8" name="STUPEŇ KRYTÍ" totalsRowFunction="count" dataDxfId="73" totalsRowDxfId="72"/>
  </tableColumns>
  <tableStyleInfo name="TableStyleLight1" showFirstColumn="1" showLastColumn="0" showRowStripes="1" showColumnStripes="0"/>
</table>
</file>

<file path=xl/tables/table3.xml><?xml version="1.0" encoding="utf-8"?>
<table xmlns="http://schemas.openxmlformats.org/spreadsheetml/2006/main" id="4" name="Tabulka1345" displayName="Tabulka1345" ref="E11:N116" headerRowDxfId="71" dataDxfId="69" headerRowBorderDxfId="70" tableBorderDxfId="68">
  <autoFilter ref="E11:N116"/>
  <tableColumns count="10">
    <tableColumn id="1" name="PATRO" totalsRowLabel="Celkem" dataDxfId="67" totalsRowDxfId="66"/>
    <tableColumn id="2" name="UMÍSTĚNÍ" dataDxfId="65" totalsRowDxfId="64"/>
    <tableColumn id="3" name="MÍSTNOST" dataDxfId="63" totalsRowDxfId="62"/>
    <tableColumn id="4" name="SPOTŘEBIČ" dataDxfId="61" totalsRowDxfId="60"/>
    <tableColumn id="5" name="NÁZEV,TYP" dataDxfId="59" totalsRowDxfId="58"/>
    <tableColumn id="6" name="OZNAČENÍ" dataDxfId="57" totalsRowDxfId="56"/>
    <tableColumn id="7" name="PŘÍKON SVÍTIDLA JEDN (W)" dataDxfId="55" totalsRowDxfId="54"/>
    <tableColumn id="11" name="KS" dataDxfId="53" totalsRowDxfId="52"/>
    <tableColumn id="10" name="CELKOVÝ PŘÍKON _x000a_(W)" dataDxfId="51" totalsRowDxfId="50">
      <calculatedColumnFormula>Tabulka1345[[#This Row],[KS]]*Tabulka1345[[#This Row],[PŘÍKON SVÍTIDLA JEDN (W)]]</calculatedColumnFormula>
    </tableColumn>
    <tableColumn id="8" name="STUPEŇ KRYTÍ" totalsRowFunction="count" dataDxfId="49" totalsRowDxfId="48"/>
  </tableColumns>
  <tableStyleInfo name="TableStyleLight1" showFirstColumn="1" showLastColumn="0" showRowStripes="1" showColumnStripes="0"/>
</table>
</file>

<file path=xl/tables/table4.xml><?xml version="1.0" encoding="utf-8"?>
<table xmlns="http://schemas.openxmlformats.org/spreadsheetml/2006/main" id="3" name="Tabulka134" displayName="Tabulka134" ref="E11:N297" headerRowDxfId="47" dataDxfId="45" headerRowBorderDxfId="46" tableBorderDxfId="44">
  <autoFilter ref="E11:N297"/>
  <tableColumns count="10">
    <tableColumn id="1" name="PATRO" totalsRowLabel="Celkem" dataDxfId="43" totalsRowDxfId="42"/>
    <tableColumn id="2" name="UMÍSTĚNÍ" dataDxfId="41" totalsRowDxfId="40"/>
    <tableColumn id="3" name="MÍSTNOST" dataDxfId="39" totalsRowDxfId="38"/>
    <tableColumn id="4" name="SPOTŘEBIČ" dataDxfId="37" totalsRowDxfId="36"/>
    <tableColumn id="5" name="NÁZEV,TYP" dataDxfId="35" totalsRowDxfId="34"/>
    <tableColumn id="6" name="OZNAČENÍ" dataDxfId="33" totalsRowDxfId="32"/>
    <tableColumn id="7" name="PŘÍKON SVÍTIDLA JEDN (W)" dataDxfId="31" totalsRowDxfId="30"/>
    <tableColumn id="11" name="KS" dataDxfId="29" totalsRowDxfId="28"/>
    <tableColumn id="10" name="CELKOVÝ PŘÍKON _x000a_(W)" dataDxfId="27" totalsRowDxfId="26"/>
    <tableColumn id="8" name="STUPEŇ KRYTÍ" totalsRowFunction="count" dataDxfId="25" totalsRowDxfId="24"/>
  </tableColumns>
  <tableStyleInfo name="TableStyleLight1" showFirstColumn="1" showLastColumn="0" showRowStripes="1" showColumnStripes="0"/>
</table>
</file>

<file path=xl/tables/table5.xml><?xml version="1.0" encoding="utf-8"?>
<table xmlns="http://schemas.openxmlformats.org/spreadsheetml/2006/main" id="5" name="Tabulka1346" displayName="Tabulka1346" ref="E11:N111" headerRowDxfId="23" dataDxfId="21" headerRowBorderDxfId="22" tableBorderDxfId="20">
  <autoFilter ref="E11:N111"/>
  <tableColumns count="10">
    <tableColumn id="1" name="PATRO" totalsRowLabel="Celkem" dataDxfId="19" totalsRowDxfId="18"/>
    <tableColumn id="2" name="UMÍSTĚNÍ" dataDxfId="17" totalsRowDxfId="16"/>
    <tableColumn id="3" name="MÍSTNOST" dataDxfId="15" totalsRowDxfId="14"/>
    <tableColumn id="4" name="SPOTŘEBIČ" dataDxfId="13" totalsRowDxfId="12"/>
    <tableColumn id="5" name="NÁZEV,TYP" dataDxfId="11" totalsRowDxfId="10"/>
    <tableColumn id="6" name="OZNAČENÍ" dataDxfId="9" totalsRowDxfId="8"/>
    <tableColumn id="7" name="PŘÍKON SVÍTIDLA JEDN (W)" dataDxfId="7" totalsRowDxfId="6"/>
    <tableColumn id="11" name="KS" dataDxfId="5" totalsRowDxfId="4"/>
    <tableColumn id="10" name="CELKOVÝ PŘÍKON _x000a_(W)" dataDxfId="3" totalsRowDxfId="2">
      <calculatedColumnFormula>Tabulka1346[[#This Row],[KS]]*Tabulka1346[[#This Row],[PŘÍKON SVÍTIDLA JEDN (W)]]</calculatedColumnFormula>
    </tableColumn>
    <tableColumn id="8" name="STUPEŇ KRYTÍ" totalsRowFunction="count" dataDxfId="1" totalsRowDxfId="0"/>
  </tableColumns>
  <tableStyleInfo name="TableStyleLight1" showFirstColumn="1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</sheetPr>
  <dimension ref="A1:BL170"/>
  <sheetViews>
    <sheetView showGridLines="0" zoomScale="85" zoomScaleNormal="85" workbookViewId="0">
      <pane ySplit="11" topLeftCell="A57" activePane="bottomLeft" state="frozen"/>
      <selection pane="bottomLeft" activeCell="S78" sqref="S78"/>
    </sheetView>
  </sheetViews>
  <sheetFormatPr defaultColWidth="6.7109375" defaultRowHeight="12.75" x14ac:dyDescent="0.2"/>
  <cols>
    <col min="1" max="1" width="6.7109375" style="1"/>
    <col min="2" max="2" width="10.5703125" style="1" customWidth="1"/>
    <col min="3" max="3" width="12.28515625" style="13" customWidth="1"/>
    <col min="4" max="4" width="5.140625" style="13" customWidth="1"/>
    <col min="5" max="5" width="9.140625" style="1" customWidth="1"/>
    <col min="6" max="6" width="33.85546875" style="22" customWidth="1"/>
    <col min="7" max="7" width="33.7109375" style="22" customWidth="1"/>
    <col min="8" max="8" width="14.7109375" style="1" customWidth="1"/>
    <col min="9" max="9" width="16.7109375" style="1" customWidth="1"/>
    <col min="10" max="10" width="12.85546875" style="1" customWidth="1"/>
    <col min="11" max="11" width="12.7109375" style="52" customWidth="1"/>
    <col min="12" max="12" width="7.140625" style="60" customWidth="1"/>
    <col min="13" max="13" width="13" style="1" customWidth="1"/>
    <col min="14" max="14" width="9.42578125" style="4" customWidth="1"/>
    <col min="15" max="21" width="8.7109375" style="1" customWidth="1"/>
    <col min="22" max="22" width="6.7109375" style="1" customWidth="1"/>
    <col min="23" max="35" width="8.7109375" style="1" customWidth="1"/>
    <col min="36" max="36" width="6.7109375" style="1" customWidth="1"/>
    <col min="37" max="49" width="8.7109375" style="1" customWidth="1"/>
    <col min="50" max="50" width="6.7109375" style="1" customWidth="1"/>
    <col min="51" max="63" width="8.7109375" style="1" customWidth="1"/>
    <col min="64" max="64" width="6.7109375" style="1" customWidth="1"/>
    <col min="65" max="16384" width="6.7109375" style="1"/>
  </cols>
  <sheetData>
    <row r="1" spans="1:64" x14ac:dyDescent="0.2">
      <c r="V1" s="7"/>
      <c r="AJ1" s="7"/>
    </row>
    <row r="2" spans="1:64" x14ac:dyDescent="0.2">
      <c r="V2" s="7"/>
      <c r="AJ2" s="7"/>
    </row>
    <row r="3" spans="1:64" ht="19.5" customHeight="1" x14ac:dyDescent="0.35">
      <c r="A3" s="88" t="s">
        <v>347</v>
      </c>
      <c r="B3" s="88"/>
      <c r="C3" s="88"/>
      <c r="D3" s="45"/>
      <c r="F3" s="22" t="s">
        <v>203</v>
      </c>
      <c r="V3" s="7"/>
      <c r="AJ3" s="7"/>
    </row>
    <row r="4" spans="1:64" x14ac:dyDescent="0.2">
      <c r="A4" s="8"/>
      <c r="B4" s="8"/>
      <c r="E4" s="7"/>
      <c r="F4" s="26"/>
      <c r="G4" s="20"/>
      <c r="H4" s="13"/>
      <c r="I4" s="7"/>
      <c r="J4" s="7"/>
      <c r="K4" s="51"/>
      <c r="M4" s="7"/>
      <c r="N4" s="17"/>
      <c r="T4" s="2"/>
      <c r="U4" s="2"/>
      <c r="V4" s="16"/>
      <c r="W4" s="7"/>
      <c r="X4" s="7"/>
      <c r="Y4" s="7"/>
      <c r="Z4" s="7"/>
      <c r="AA4" s="7"/>
      <c r="AB4" s="7"/>
      <c r="AH4" s="2"/>
      <c r="AI4" s="2"/>
      <c r="AJ4" s="16"/>
      <c r="AK4" s="2"/>
      <c r="AL4" s="2"/>
      <c r="AM4" s="2"/>
      <c r="AN4" s="2"/>
      <c r="AW4" s="2"/>
      <c r="AX4" s="2"/>
      <c r="BK4" s="2"/>
      <c r="BL4" s="2"/>
    </row>
    <row r="5" spans="1:64" ht="12.75" customHeight="1" x14ac:dyDescent="0.2">
      <c r="E5" s="26"/>
      <c r="G5" s="19"/>
      <c r="H5" s="7"/>
      <c r="T5" s="2"/>
      <c r="U5" s="2"/>
      <c r="V5" s="16"/>
      <c r="W5" s="7"/>
      <c r="X5" s="7"/>
      <c r="Y5" s="7"/>
      <c r="AH5" s="2"/>
      <c r="AI5" s="2"/>
      <c r="AJ5" s="16"/>
      <c r="AK5" s="2"/>
      <c r="AL5" s="2"/>
      <c r="AM5" s="2"/>
      <c r="AN5" s="2"/>
      <c r="AW5" s="2"/>
      <c r="AX5" s="2"/>
      <c r="BK5" s="2"/>
      <c r="BL5" s="2"/>
    </row>
    <row r="6" spans="1:64" x14ac:dyDescent="0.2">
      <c r="C6" s="1"/>
      <c r="E6" s="7"/>
      <c r="F6" s="26"/>
      <c r="G6" s="20"/>
      <c r="H6" s="7"/>
      <c r="T6" s="2"/>
      <c r="U6" s="2"/>
      <c r="V6" s="16"/>
      <c r="X6" s="7"/>
      <c r="Y6" s="7"/>
      <c r="AH6" s="2"/>
      <c r="AI6" s="2"/>
      <c r="AJ6" s="16"/>
      <c r="AK6" s="2"/>
      <c r="AM6" s="2"/>
      <c r="AN6" s="2"/>
      <c r="AW6" s="2"/>
      <c r="AX6" s="2"/>
      <c r="BK6" s="2"/>
      <c r="BL6" s="2"/>
    </row>
    <row r="7" spans="1:64" x14ac:dyDescent="0.2">
      <c r="C7" s="1"/>
      <c r="E7" s="7"/>
      <c r="F7" s="27"/>
      <c r="G7" s="20"/>
      <c r="H7" s="7"/>
      <c r="T7" s="2"/>
      <c r="U7" s="2"/>
      <c r="V7" s="16"/>
      <c r="W7" s="7"/>
      <c r="X7" s="7"/>
      <c r="Y7" s="7"/>
      <c r="AH7" s="2"/>
      <c r="AI7" s="2"/>
      <c r="AJ7" s="16"/>
      <c r="AK7" s="2"/>
      <c r="AM7" s="2"/>
      <c r="AN7" s="2"/>
      <c r="AW7" s="2"/>
      <c r="AX7" s="2"/>
      <c r="BK7" s="2"/>
      <c r="BL7" s="2"/>
    </row>
    <row r="8" spans="1:64" x14ac:dyDescent="0.2">
      <c r="C8" s="1"/>
      <c r="Q8" s="7"/>
      <c r="R8" s="7"/>
      <c r="T8" s="2"/>
      <c r="U8" s="2"/>
      <c r="V8" s="16"/>
      <c r="AB8" s="7"/>
      <c r="AC8" s="7"/>
      <c r="AD8" s="7"/>
      <c r="AE8" s="7"/>
      <c r="AF8" s="7"/>
      <c r="AH8" s="2"/>
      <c r="AI8" s="2"/>
      <c r="AJ8" s="16"/>
      <c r="AK8" s="2"/>
      <c r="AL8" s="11"/>
      <c r="AM8" s="2"/>
      <c r="AN8" s="2"/>
      <c r="AW8" s="2"/>
      <c r="AX8" s="2"/>
      <c r="BK8" s="2"/>
      <c r="BL8" s="2"/>
    </row>
    <row r="9" spans="1:64" x14ac:dyDescent="0.2">
      <c r="C9" s="1"/>
      <c r="O9" s="7"/>
      <c r="P9" s="7"/>
      <c r="Q9" s="7"/>
      <c r="R9" s="7"/>
      <c r="S9" s="7"/>
      <c r="T9" s="16"/>
      <c r="U9" s="16"/>
      <c r="V9" s="16"/>
      <c r="AB9" s="7"/>
      <c r="AC9" s="7"/>
      <c r="AD9" s="7"/>
      <c r="AE9" s="7"/>
      <c r="AF9" s="7"/>
      <c r="AG9" s="7"/>
      <c r="AH9" s="2"/>
      <c r="AI9" s="2"/>
      <c r="AJ9" s="16"/>
      <c r="AK9" s="2"/>
      <c r="AL9" s="2"/>
      <c r="AM9" s="2"/>
      <c r="AN9" s="2"/>
      <c r="AW9" s="2"/>
      <c r="AX9" s="2"/>
      <c r="BK9" s="2"/>
      <c r="BL9" s="2"/>
    </row>
    <row r="10" spans="1:64" x14ac:dyDescent="0.2">
      <c r="A10" s="3"/>
      <c r="B10" s="3"/>
      <c r="C10" s="3"/>
      <c r="F10" s="23"/>
      <c r="G10" s="23"/>
      <c r="H10" s="3"/>
      <c r="I10" s="3"/>
      <c r="J10" s="3"/>
      <c r="K10" s="53"/>
      <c r="L10" s="54"/>
      <c r="M10" s="3"/>
      <c r="N10" s="10"/>
      <c r="O10" s="18"/>
      <c r="P10" s="18"/>
      <c r="Q10" s="7"/>
      <c r="R10" s="7"/>
      <c r="S10" s="7"/>
      <c r="T10" s="7"/>
      <c r="U10" s="7"/>
      <c r="V10" s="7"/>
      <c r="AB10" s="7"/>
      <c r="AC10" s="7"/>
      <c r="AD10" s="7"/>
      <c r="AE10" s="7"/>
      <c r="AF10" s="7"/>
      <c r="AG10" s="7"/>
      <c r="AJ10" s="7"/>
    </row>
    <row r="11" spans="1:64" s="6" customFormat="1" ht="26.25" customHeight="1" x14ac:dyDescent="0.2">
      <c r="D11" s="14"/>
      <c r="E11" s="29" t="s">
        <v>193</v>
      </c>
      <c r="F11" s="30" t="s">
        <v>194</v>
      </c>
      <c r="G11" s="30" t="s">
        <v>195</v>
      </c>
      <c r="H11" s="29" t="s">
        <v>196</v>
      </c>
      <c r="I11" s="29" t="s">
        <v>197</v>
      </c>
      <c r="J11" s="29" t="s">
        <v>198</v>
      </c>
      <c r="K11" s="62" t="s">
        <v>344</v>
      </c>
      <c r="L11" s="61" t="s">
        <v>201</v>
      </c>
      <c r="M11" s="37" t="s">
        <v>345</v>
      </c>
      <c r="N11" s="37" t="s">
        <v>200</v>
      </c>
      <c r="O11" s="18"/>
      <c r="P11" s="18"/>
      <c r="Q11" s="18"/>
      <c r="R11" s="18"/>
      <c r="S11" s="18"/>
      <c r="T11" s="18"/>
      <c r="U11" s="18"/>
      <c r="V11" s="18"/>
      <c r="AJ11" s="18"/>
    </row>
    <row r="12" spans="1:64" s="6" customFormat="1" ht="12.75" customHeight="1" x14ac:dyDescent="0.2">
      <c r="C12" s="50"/>
      <c r="D12" s="12"/>
      <c r="E12" s="22" t="s">
        <v>50</v>
      </c>
      <c r="F12" s="22" t="s">
        <v>285</v>
      </c>
      <c r="G12" s="22" t="s">
        <v>285</v>
      </c>
      <c r="H12" s="1" t="s">
        <v>8</v>
      </c>
      <c r="I12" s="1" t="s">
        <v>12</v>
      </c>
      <c r="J12" s="1" t="s">
        <v>286</v>
      </c>
      <c r="K12" s="56">
        <f>31*60</f>
        <v>1860</v>
      </c>
      <c r="L12" s="56">
        <v>1</v>
      </c>
      <c r="M12" s="55">
        <f>Tabulka13[[#This Row],[PŘÍKON SVÍTIDLA JEDN (W)]]*Tabulka13[[#This Row],[KS]]</f>
        <v>1860</v>
      </c>
      <c r="N12" s="4" t="s">
        <v>17</v>
      </c>
      <c r="O12" s="18"/>
      <c r="P12" s="7"/>
      <c r="Q12" s="18"/>
      <c r="R12" s="18"/>
      <c r="S12" s="18"/>
      <c r="T12" s="18"/>
      <c r="U12" s="18"/>
      <c r="V12" s="18"/>
    </row>
    <row r="13" spans="1:64" x14ac:dyDescent="0.2">
      <c r="A13" s="6"/>
      <c r="B13" s="6"/>
      <c r="C13" s="50"/>
      <c r="E13" s="22" t="s">
        <v>108</v>
      </c>
      <c r="F13" s="22" t="s">
        <v>342</v>
      </c>
      <c r="G13" s="22" t="s">
        <v>342</v>
      </c>
      <c r="H13" s="1" t="s">
        <v>8</v>
      </c>
      <c r="I13" s="1" t="s">
        <v>12</v>
      </c>
      <c r="J13" s="1" t="s">
        <v>286</v>
      </c>
      <c r="K13" s="56">
        <f>31*60</f>
        <v>1860</v>
      </c>
      <c r="L13" s="56">
        <v>1</v>
      </c>
      <c r="M13" s="55">
        <f>Tabulka13[[#This Row],[PŘÍKON SVÍTIDLA JEDN (W)]]*Tabulka13[[#This Row],[KS]]</f>
        <v>1860</v>
      </c>
      <c r="N13" s="4" t="s">
        <v>17</v>
      </c>
      <c r="O13" s="21"/>
      <c r="P13" s="21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</row>
    <row r="14" spans="1:64" s="15" customFormat="1" x14ac:dyDescent="0.2">
      <c r="A14" s="6"/>
      <c r="B14" s="1"/>
      <c r="C14" s="8"/>
      <c r="D14" s="24"/>
      <c r="E14" s="20"/>
      <c r="F14" s="20" t="s">
        <v>206</v>
      </c>
      <c r="G14" s="20" t="s">
        <v>206</v>
      </c>
      <c r="H14" s="22" t="s">
        <v>207</v>
      </c>
      <c r="I14" s="22" t="s">
        <v>208</v>
      </c>
      <c r="J14" s="22" t="s">
        <v>209</v>
      </c>
      <c r="K14" s="56">
        <v>180</v>
      </c>
      <c r="L14" s="56">
        <v>3</v>
      </c>
      <c r="M14" s="55">
        <f>Tabulka13[[#This Row],[PŘÍKON SVÍTIDLA JEDN (W)]]*Tabulka13[[#This Row],[KS]]</f>
        <v>540</v>
      </c>
      <c r="N14" s="4" t="s">
        <v>93</v>
      </c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</row>
    <row r="15" spans="1:64" s="22" customFormat="1" ht="12.75" customHeight="1" x14ac:dyDescent="0.2">
      <c r="A15" s="6"/>
      <c r="B15" s="15"/>
      <c r="C15" s="8"/>
      <c r="D15" s="26"/>
      <c r="E15" s="20"/>
      <c r="F15" s="20" t="s">
        <v>206</v>
      </c>
      <c r="G15" s="20" t="s">
        <v>206</v>
      </c>
      <c r="H15" s="22" t="s">
        <v>207</v>
      </c>
      <c r="I15" s="22" t="s">
        <v>210</v>
      </c>
      <c r="J15" s="22" t="s">
        <v>211</v>
      </c>
      <c r="K15" s="56">
        <v>115</v>
      </c>
      <c r="L15" s="56">
        <v>2</v>
      </c>
      <c r="M15" s="55">
        <f>Tabulka13[[#This Row],[PŘÍKON SVÍTIDLA JEDN (W)]]*Tabulka13[[#This Row],[KS]]</f>
        <v>230</v>
      </c>
      <c r="N15" s="4" t="s">
        <v>19</v>
      </c>
      <c r="O15" s="20"/>
      <c r="P15" s="20"/>
      <c r="Q15" s="20"/>
      <c r="R15" s="20"/>
      <c r="S15" s="20"/>
      <c r="T15" s="20"/>
      <c r="U15" s="20"/>
      <c r="V15" s="20"/>
    </row>
    <row r="16" spans="1:64" s="22" customFormat="1" x14ac:dyDescent="0.2">
      <c r="A16" s="6"/>
      <c r="B16" s="20"/>
      <c r="C16" s="26"/>
      <c r="D16" s="26"/>
      <c r="E16" s="20"/>
      <c r="F16" s="20" t="s">
        <v>206</v>
      </c>
      <c r="G16" s="20" t="s">
        <v>206</v>
      </c>
      <c r="H16" s="20" t="s">
        <v>212</v>
      </c>
      <c r="I16" s="20" t="s">
        <v>213</v>
      </c>
      <c r="J16" s="20"/>
      <c r="K16" s="55">
        <v>35</v>
      </c>
      <c r="L16" s="55">
        <v>2</v>
      </c>
      <c r="M16" s="55">
        <f>Tabulka13[[#This Row],[PŘÍKON SVÍTIDLA JEDN (W)]]*Tabulka13[[#This Row],[KS]]</f>
        <v>70</v>
      </c>
      <c r="N16" s="17" t="s">
        <v>17</v>
      </c>
      <c r="O16" s="20"/>
    </row>
    <row r="17" spans="1:14" s="22" customFormat="1" x14ac:dyDescent="0.2">
      <c r="A17" s="6" t="s">
        <v>204</v>
      </c>
      <c r="B17" s="20"/>
      <c r="D17" s="26"/>
      <c r="E17" s="22" t="s">
        <v>50</v>
      </c>
      <c r="F17" s="22" t="s">
        <v>24</v>
      </c>
      <c r="G17" s="22" t="s">
        <v>24</v>
      </c>
      <c r="H17" s="1" t="s">
        <v>8</v>
      </c>
      <c r="I17" s="1" t="s">
        <v>12</v>
      </c>
      <c r="J17" s="1" t="s">
        <v>277</v>
      </c>
      <c r="K17" s="56">
        <f>24*60</f>
        <v>1440</v>
      </c>
      <c r="L17" s="56">
        <v>1</v>
      </c>
      <c r="M17" s="55">
        <f>Tabulka13[[#This Row],[PŘÍKON SVÍTIDLA JEDN (W)]]*Tabulka13[[#This Row],[KS]]</f>
        <v>1440</v>
      </c>
      <c r="N17" s="4" t="s">
        <v>17</v>
      </c>
    </row>
    <row r="18" spans="1:14" s="22" customFormat="1" x14ac:dyDescent="0.2">
      <c r="A18" s="6" t="s">
        <v>1</v>
      </c>
      <c r="B18" s="20"/>
      <c r="D18" s="26"/>
      <c r="E18" s="22" t="s">
        <v>50</v>
      </c>
      <c r="F18" s="22" t="s">
        <v>279</v>
      </c>
      <c r="G18" s="22" t="s">
        <v>279</v>
      </c>
      <c r="H18" s="1" t="s">
        <v>8</v>
      </c>
      <c r="I18" s="1" t="s">
        <v>12</v>
      </c>
      <c r="J18" s="1" t="s">
        <v>280</v>
      </c>
      <c r="K18" s="56">
        <f>18*60</f>
        <v>1080</v>
      </c>
      <c r="L18" s="56">
        <v>1</v>
      </c>
      <c r="M18" s="55">
        <f>Tabulka13[[#This Row],[PŘÍKON SVÍTIDLA JEDN (W)]]*Tabulka13[[#This Row],[KS]]</f>
        <v>1080</v>
      </c>
      <c r="N18" s="4" t="s">
        <v>17</v>
      </c>
    </row>
    <row r="19" spans="1:14" s="22" customFormat="1" x14ac:dyDescent="0.2">
      <c r="A19" s="6" t="s">
        <v>3</v>
      </c>
      <c r="B19" s="20"/>
      <c r="D19" s="26"/>
      <c r="E19" s="23" t="s">
        <v>50</v>
      </c>
      <c r="F19" s="23" t="s">
        <v>285</v>
      </c>
      <c r="G19" s="23" t="s">
        <v>287</v>
      </c>
      <c r="H19" s="3" t="s">
        <v>8</v>
      </c>
      <c r="I19" s="3" t="s">
        <v>12</v>
      </c>
      <c r="J19" s="3" t="s">
        <v>280</v>
      </c>
      <c r="K19" s="57">
        <f>18*60</f>
        <v>1080</v>
      </c>
      <c r="L19" s="57">
        <v>1</v>
      </c>
      <c r="M19" s="57">
        <f>Tabulka13[[#This Row],[PŘÍKON SVÍTIDLA JEDN (W)]]*Tabulka13[[#This Row],[KS]]</f>
        <v>1080</v>
      </c>
      <c r="N19" s="10" t="s">
        <v>17</v>
      </c>
    </row>
    <row r="20" spans="1:14" s="22" customFormat="1" x14ac:dyDescent="0.2">
      <c r="A20" s="6" t="s">
        <v>205</v>
      </c>
      <c r="B20" s="20"/>
      <c r="D20" s="46" t="s">
        <v>222</v>
      </c>
      <c r="E20" s="22" t="s">
        <v>50</v>
      </c>
      <c r="F20" s="22" t="s">
        <v>231</v>
      </c>
      <c r="G20" s="22" t="s">
        <v>231</v>
      </c>
      <c r="H20" s="1" t="s">
        <v>8</v>
      </c>
      <c r="I20" s="1" t="s">
        <v>12</v>
      </c>
      <c r="J20" s="1" t="s">
        <v>276</v>
      </c>
      <c r="K20" s="56">
        <f>12*60</f>
        <v>720</v>
      </c>
      <c r="L20" s="56">
        <v>1</v>
      </c>
      <c r="M20" s="55">
        <f>Tabulka13[[#This Row],[PŘÍKON SVÍTIDLA JEDN (W)]]*Tabulka13[[#This Row],[KS]]</f>
        <v>720</v>
      </c>
      <c r="N20" s="4" t="s">
        <v>17</v>
      </c>
    </row>
    <row r="21" spans="1:14" s="22" customFormat="1" x14ac:dyDescent="0.2">
      <c r="C21" s="27"/>
      <c r="D21" s="27"/>
      <c r="E21" s="22" t="s">
        <v>15</v>
      </c>
      <c r="F21" s="22" t="s">
        <v>231</v>
      </c>
      <c r="G21" s="22" t="s">
        <v>231</v>
      </c>
      <c r="H21" s="22" t="s">
        <v>8</v>
      </c>
      <c r="I21" s="22" t="s">
        <v>228</v>
      </c>
      <c r="J21" s="22" t="s">
        <v>233</v>
      </c>
      <c r="K21" s="56">
        <f>9*60</f>
        <v>540</v>
      </c>
      <c r="L21" s="56">
        <v>1</v>
      </c>
      <c r="M21" s="55">
        <f>Tabulka13[[#This Row],[PŘÍKON SVÍTIDLA JEDN (W)]]*Tabulka13[[#This Row],[KS]]</f>
        <v>540</v>
      </c>
      <c r="N21" s="4" t="s">
        <v>17</v>
      </c>
    </row>
    <row r="22" spans="1:14" s="22" customFormat="1" x14ac:dyDescent="0.2">
      <c r="C22" s="27"/>
      <c r="D22" s="27"/>
      <c r="E22" s="20"/>
      <c r="F22" s="20" t="s">
        <v>214</v>
      </c>
      <c r="G22" s="20" t="s">
        <v>214</v>
      </c>
      <c r="H22" s="20" t="s">
        <v>8</v>
      </c>
      <c r="I22" s="20" t="s">
        <v>12</v>
      </c>
      <c r="J22" s="20" t="s">
        <v>215</v>
      </c>
      <c r="K22" s="55">
        <v>200</v>
      </c>
      <c r="L22" s="56">
        <v>1</v>
      </c>
      <c r="M22" s="55">
        <f>Tabulka13[[#This Row],[PŘÍKON SVÍTIDLA JEDN (W)]]*Tabulka13[[#This Row],[KS]]</f>
        <v>200</v>
      </c>
      <c r="N22" s="17" t="s">
        <v>216</v>
      </c>
    </row>
    <row r="23" spans="1:14" s="22" customFormat="1" x14ac:dyDescent="0.2">
      <c r="C23" s="27"/>
      <c r="D23" s="27"/>
      <c r="E23" s="22" t="s">
        <v>15</v>
      </c>
      <c r="F23" s="22" t="s">
        <v>231</v>
      </c>
      <c r="G23" s="22" t="s">
        <v>231</v>
      </c>
      <c r="H23" s="22" t="s">
        <v>8</v>
      </c>
      <c r="I23" s="22" t="s">
        <v>228</v>
      </c>
      <c r="J23" s="22" t="s">
        <v>232</v>
      </c>
      <c r="K23" s="56">
        <f>3*60</f>
        <v>180</v>
      </c>
      <c r="L23" s="56">
        <v>4</v>
      </c>
      <c r="M23" s="55">
        <f>Tabulka13[[#This Row],[PŘÍKON SVÍTIDLA JEDN (W)]]*Tabulka13[[#This Row],[KS]]</f>
        <v>720</v>
      </c>
      <c r="N23" s="4" t="s">
        <v>17</v>
      </c>
    </row>
    <row r="24" spans="1:14" s="22" customFormat="1" x14ac:dyDescent="0.2">
      <c r="C24" s="27"/>
      <c r="D24" s="27"/>
      <c r="E24" s="20"/>
      <c r="F24" s="20" t="s">
        <v>206</v>
      </c>
      <c r="G24" s="20" t="s">
        <v>206</v>
      </c>
      <c r="H24" s="20" t="s">
        <v>8</v>
      </c>
      <c r="I24" s="22" t="s">
        <v>25</v>
      </c>
      <c r="J24" s="20" t="s">
        <v>99</v>
      </c>
      <c r="K24" s="55">
        <f>4*36</f>
        <v>144</v>
      </c>
      <c r="L24" s="56">
        <v>4</v>
      </c>
      <c r="M24" s="55">
        <f>Tabulka13[[#This Row],[PŘÍKON SVÍTIDLA JEDN (W)]]*Tabulka13[[#This Row],[KS]]</f>
        <v>576</v>
      </c>
      <c r="N24" s="17" t="s">
        <v>17</v>
      </c>
    </row>
    <row r="25" spans="1:14" s="22" customFormat="1" x14ac:dyDescent="0.2">
      <c r="C25" s="27"/>
      <c r="D25" s="27"/>
      <c r="E25" s="22" t="s">
        <v>15</v>
      </c>
      <c r="F25" s="22" t="s">
        <v>224</v>
      </c>
      <c r="G25" s="22" t="s">
        <v>224</v>
      </c>
      <c r="H25" s="22" t="s">
        <v>8</v>
      </c>
      <c r="I25" s="22" t="s">
        <v>25</v>
      </c>
      <c r="J25" s="22" t="s">
        <v>99</v>
      </c>
      <c r="K25" s="56">
        <f>4*36</f>
        <v>144</v>
      </c>
      <c r="L25" s="56">
        <v>1</v>
      </c>
      <c r="M25" s="55">
        <f>Tabulka13[[#This Row],[PŘÍKON SVÍTIDLA JEDN (W)]]*Tabulka13[[#This Row],[KS]]</f>
        <v>144</v>
      </c>
      <c r="N25" s="4" t="s">
        <v>17</v>
      </c>
    </row>
    <row r="26" spans="1:14" s="22" customFormat="1" x14ac:dyDescent="0.2">
      <c r="C26" s="27"/>
      <c r="D26" s="27"/>
      <c r="E26" s="22" t="s">
        <v>15</v>
      </c>
      <c r="F26" s="22" t="s">
        <v>236</v>
      </c>
      <c r="G26" s="22" t="s">
        <v>235</v>
      </c>
      <c r="H26" s="22" t="s">
        <v>8</v>
      </c>
      <c r="I26" s="22" t="s">
        <v>25</v>
      </c>
      <c r="J26" s="22" t="s">
        <v>99</v>
      </c>
      <c r="K26" s="56">
        <f>4*36</f>
        <v>144</v>
      </c>
      <c r="L26" s="56">
        <v>1</v>
      </c>
      <c r="M26" s="55">
        <f>Tabulka13[[#This Row],[PŘÍKON SVÍTIDLA JEDN (W)]]*Tabulka13[[#This Row],[KS]]</f>
        <v>144</v>
      </c>
      <c r="N26" s="4" t="s">
        <v>17</v>
      </c>
    </row>
    <row r="27" spans="1:14" s="22" customFormat="1" x14ac:dyDescent="0.2">
      <c r="C27" s="27"/>
      <c r="D27" s="27"/>
      <c r="E27" s="22" t="s">
        <v>15</v>
      </c>
      <c r="F27" s="22" t="s">
        <v>236</v>
      </c>
      <c r="G27" s="22" t="s">
        <v>98</v>
      </c>
      <c r="H27" s="22" t="s">
        <v>8</v>
      </c>
      <c r="I27" s="22" t="s">
        <v>25</v>
      </c>
      <c r="J27" s="22" t="s">
        <v>99</v>
      </c>
      <c r="K27" s="56">
        <f>4*36</f>
        <v>144</v>
      </c>
      <c r="L27" s="56">
        <v>1</v>
      </c>
      <c r="M27" s="55">
        <f>Tabulka13[[#This Row],[PŘÍKON SVÍTIDLA JEDN (W)]]*Tabulka13[[#This Row],[KS]]</f>
        <v>144</v>
      </c>
      <c r="N27" s="4" t="s">
        <v>17</v>
      </c>
    </row>
    <row r="28" spans="1:14" s="22" customFormat="1" x14ac:dyDescent="0.2">
      <c r="C28" s="27"/>
      <c r="D28" s="27"/>
      <c r="E28" s="22" t="s">
        <v>15</v>
      </c>
      <c r="F28" s="22" t="s">
        <v>299</v>
      </c>
      <c r="G28" s="22" t="s">
        <v>26</v>
      </c>
      <c r="H28" s="22" t="s">
        <v>8</v>
      </c>
      <c r="I28" s="22" t="s">
        <v>25</v>
      </c>
      <c r="J28" s="22" t="s">
        <v>99</v>
      </c>
      <c r="K28" s="56">
        <f>4*36</f>
        <v>144</v>
      </c>
      <c r="L28" s="56">
        <v>1</v>
      </c>
      <c r="M28" s="55">
        <f>Tabulka13[[#This Row],[PŘÍKON SVÍTIDLA JEDN (W)]]*Tabulka13[[#This Row],[KS]]</f>
        <v>144</v>
      </c>
      <c r="N28" s="4" t="s">
        <v>17</v>
      </c>
    </row>
    <row r="29" spans="1:14" s="22" customFormat="1" x14ac:dyDescent="0.2">
      <c r="D29" s="27"/>
      <c r="E29" s="22" t="s">
        <v>15</v>
      </c>
      <c r="F29" s="22" t="s">
        <v>236</v>
      </c>
      <c r="G29" s="22" t="s">
        <v>237</v>
      </c>
      <c r="H29" s="22" t="s">
        <v>234</v>
      </c>
      <c r="I29" s="22" t="s">
        <v>239</v>
      </c>
      <c r="K29" s="56">
        <v>3000</v>
      </c>
      <c r="L29" s="56">
        <v>1</v>
      </c>
      <c r="M29" s="55">
        <f>Tabulka13[[#This Row],[PŘÍKON SVÍTIDLA JEDN (W)]]*Tabulka13[[#This Row],[KS]]</f>
        <v>3000</v>
      </c>
      <c r="N29" s="4"/>
    </row>
    <row r="30" spans="1:14" s="22" customFormat="1" x14ac:dyDescent="0.2">
      <c r="C30" s="27"/>
      <c r="D30" s="27"/>
      <c r="E30" s="22" t="s">
        <v>15</v>
      </c>
      <c r="F30" s="22" t="s">
        <v>298</v>
      </c>
      <c r="G30" s="22" t="s">
        <v>26</v>
      </c>
      <c r="H30" s="22" t="s">
        <v>8</v>
      </c>
      <c r="I30" s="22" t="s">
        <v>25</v>
      </c>
      <c r="J30" s="22" t="s">
        <v>99</v>
      </c>
      <c r="K30" s="56">
        <f>4*36</f>
        <v>144</v>
      </c>
      <c r="L30" s="56">
        <v>1</v>
      </c>
      <c r="M30" s="55">
        <f>Tabulka13[[#This Row],[PŘÍKON SVÍTIDLA JEDN (W)]]*Tabulka13[[#This Row],[KS]]</f>
        <v>144</v>
      </c>
      <c r="N30" s="4" t="s">
        <v>17</v>
      </c>
    </row>
    <row r="31" spans="1:14" s="22" customFormat="1" x14ac:dyDescent="0.2">
      <c r="C31" s="27"/>
      <c r="D31" s="27"/>
      <c r="E31" s="22" t="s">
        <v>15</v>
      </c>
      <c r="F31" s="22" t="s">
        <v>262</v>
      </c>
      <c r="G31" s="22" t="s">
        <v>262</v>
      </c>
      <c r="H31" s="22" t="s">
        <v>8</v>
      </c>
      <c r="I31" s="22" t="s">
        <v>25</v>
      </c>
      <c r="J31" s="22" t="s">
        <v>99</v>
      </c>
      <c r="K31" s="56">
        <f>4*36</f>
        <v>144</v>
      </c>
      <c r="L31" s="56">
        <v>1</v>
      </c>
      <c r="M31" s="55">
        <f>Tabulka13[[#This Row],[PŘÍKON SVÍTIDLA JEDN (W)]]*Tabulka13[[#This Row],[KS]]</f>
        <v>144</v>
      </c>
      <c r="N31" s="4" t="s">
        <v>17</v>
      </c>
    </row>
    <row r="32" spans="1:14" s="22" customFormat="1" x14ac:dyDescent="0.2">
      <c r="C32" s="27"/>
      <c r="D32" s="27"/>
      <c r="E32" s="22" t="s">
        <v>15</v>
      </c>
      <c r="F32" s="22" t="s">
        <v>296</v>
      </c>
      <c r="G32" s="22" t="s">
        <v>26</v>
      </c>
      <c r="H32" s="1" t="s">
        <v>8</v>
      </c>
      <c r="I32" s="1" t="s">
        <v>25</v>
      </c>
      <c r="J32" s="1" t="s">
        <v>99</v>
      </c>
      <c r="K32" s="56">
        <f>4*36</f>
        <v>144</v>
      </c>
      <c r="L32" s="56">
        <v>2</v>
      </c>
      <c r="M32" s="55">
        <f>Tabulka13[[#This Row],[PŘÍKON SVÍTIDLA JEDN (W)]]*Tabulka13[[#This Row],[KS]]</f>
        <v>288</v>
      </c>
      <c r="N32" s="4" t="s">
        <v>17</v>
      </c>
    </row>
    <row r="33" spans="3:14" s="22" customFormat="1" x14ac:dyDescent="0.2">
      <c r="C33" s="27"/>
      <c r="D33" s="27"/>
      <c r="E33" s="22" t="s">
        <v>15</v>
      </c>
      <c r="F33" s="22" t="s">
        <v>236</v>
      </c>
      <c r="G33" s="22" t="s">
        <v>238</v>
      </c>
      <c r="H33" s="22" t="s">
        <v>234</v>
      </c>
      <c r="I33" s="22" t="s">
        <v>239</v>
      </c>
      <c r="K33" s="56">
        <v>3000</v>
      </c>
      <c r="L33" s="56">
        <v>1</v>
      </c>
      <c r="M33" s="55">
        <f>Tabulka13[[#This Row],[PŘÍKON SVÍTIDLA JEDN (W)]]*Tabulka13[[#This Row],[KS]]</f>
        <v>3000</v>
      </c>
      <c r="N33" s="4"/>
    </row>
    <row r="34" spans="3:14" s="22" customFormat="1" x14ac:dyDescent="0.2">
      <c r="C34" s="27"/>
      <c r="D34" s="27"/>
      <c r="E34" s="22" t="s">
        <v>15</v>
      </c>
      <c r="F34" s="22" t="s">
        <v>297</v>
      </c>
      <c r="G34" s="22" t="s">
        <v>26</v>
      </c>
      <c r="H34" s="1" t="s">
        <v>8</v>
      </c>
      <c r="I34" s="1" t="s">
        <v>25</v>
      </c>
      <c r="J34" s="1" t="s">
        <v>99</v>
      </c>
      <c r="K34" s="56">
        <f>4*36</f>
        <v>144</v>
      </c>
      <c r="L34" s="56">
        <v>1</v>
      </c>
      <c r="M34" s="55">
        <f>Tabulka13[[#This Row],[PŘÍKON SVÍTIDLA JEDN (W)]]*Tabulka13[[#This Row],[KS]]</f>
        <v>144</v>
      </c>
      <c r="N34" s="4" t="s">
        <v>17</v>
      </c>
    </row>
    <row r="35" spans="3:14" s="22" customFormat="1" x14ac:dyDescent="0.2">
      <c r="C35" s="27"/>
      <c r="D35" s="27"/>
      <c r="E35" s="22" t="s">
        <v>267</v>
      </c>
      <c r="F35" s="22" t="s">
        <v>272</v>
      </c>
      <c r="G35" s="22" t="s">
        <v>272</v>
      </c>
      <c r="H35" s="1" t="s">
        <v>8</v>
      </c>
      <c r="I35" s="1" t="s">
        <v>25</v>
      </c>
      <c r="J35" s="1" t="s">
        <v>99</v>
      </c>
      <c r="K35" s="56">
        <f>4*36</f>
        <v>144</v>
      </c>
      <c r="L35" s="56">
        <v>1</v>
      </c>
      <c r="M35" s="55">
        <f>Tabulka13[[#This Row],[PŘÍKON SVÍTIDLA JEDN (W)]]*Tabulka13[[#This Row],[KS]]</f>
        <v>144</v>
      </c>
      <c r="N35" s="4" t="s">
        <v>17</v>
      </c>
    </row>
    <row r="36" spans="3:14" s="22" customFormat="1" x14ac:dyDescent="0.2">
      <c r="C36" s="27"/>
      <c r="D36" s="27"/>
      <c r="E36" s="22" t="s">
        <v>267</v>
      </c>
      <c r="F36" s="22" t="s">
        <v>79</v>
      </c>
      <c r="G36" s="22" t="s">
        <v>79</v>
      </c>
      <c r="H36" s="1" t="s">
        <v>8</v>
      </c>
      <c r="I36" s="1" t="s">
        <v>25</v>
      </c>
      <c r="J36" s="1" t="s">
        <v>99</v>
      </c>
      <c r="K36" s="56">
        <f>4*36</f>
        <v>144</v>
      </c>
      <c r="L36" s="56">
        <v>1</v>
      </c>
      <c r="M36" s="55">
        <f>Tabulka13[[#This Row],[PŘÍKON SVÍTIDLA JEDN (W)]]*Tabulka13[[#This Row],[KS]]</f>
        <v>144</v>
      </c>
      <c r="N36" s="4" t="s">
        <v>17</v>
      </c>
    </row>
    <row r="37" spans="3:14" s="22" customFormat="1" x14ac:dyDescent="0.2">
      <c r="C37" s="27"/>
      <c r="D37" s="27"/>
      <c r="E37" s="22" t="s">
        <v>15</v>
      </c>
      <c r="F37" s="22" t="s">
        <v>236</v>
      </c>
      <c r="G37" s="22" t="s">
        <v>33</v>
      </c>
      <c r="H37" s="22" t="s">
        <v>240</v>
      </c>
      <c r="I37" s="22" t="s">
        <v>241</v>
      </c>
      <c r="K37" s="56">
        <v>14</v>
      </c>
      <c r="L37" s="56">
        <v>1</v>
      </c>
      <c r="M37" s="55">
        <f>Tabulka13[[#This Row],[PŘÍKON SVÍTIDLA JEDN (W)]]*Tabulka13[[#This Row],[KS]]</f>
        <v>14</v>
      </c>
      <c r="N37" s="4" t="s">
        <v>93</v>
      </c>
    </row>
    <row r="38" spans="3:14" s="22" customFormat="1" x14ac:dyDescent="0.2">
      <c r="C38" s="27"/>
      <c r="D38" s="27"/>
      <c r="E38" s="22" t="s">
        <v>50</v>
      </c>
      <c r="F38" s="22" t="s">
        <v>294</v>
      </c>
      <c r="G38" s="22" t="s">
        <v>26</v>
      </c>
      <c r="H38" s="1" t="s">
        <v>8</v>
      </c>
      <c r="I38" s="1" t="s">
        <v>25</v>
      </c>
      <c r="J38" s="1" t="s">
        <v>99</v>
      </c>
      <c r="K38" s="56">
        <f t="shared" ref="K38:K47" si="0">4*36</f>
        <v>144</v>
      </c>
      <c r="L38" s="56">
        <v>1</v>
      </c>
      <c r="M38" s="55">
        <f>Tabulka13[[#This Row],[PŘÍKON SVÍTIDLA JEDN (W)]]*Tabulka13[[#This Row],[KS]]</f>
        <v>144</v>
      </c>
      <c r="N38" s="4" t="s">
        <v>17</v>
      </c>
    </row>
    <row r="39" spans="3:14" s="22" customFormat="1" x14ac:dyDescent="0.2">
      <c r="C39" s="27"/>
      <c r="D39" s="27"/>
      <c r="E39" s="22" t="s">
        <v>50</v>
      </c>
      <c r="F39" s="22" t="s">
        <v>295</v>
      </c>
      <c r="G39" s="22" t="s">
        <v>26</v>
      </c>
      <c r="H39" s="1" t="s">
        <v>8</v>
      </c>
      <c r="I39" s="1" t="s">
        <v>25</v>
      </c>
      <c r="J39" s="1" t="s">
        <v>99</v>
      </c>
      <c r="K39" s="56">
        <f t="shared" si="0"/>
        <v>144</v>
      </c>
      <c r="L39" s="56">
        <v>2</v>
      </c>
      <c r="M39" s="55">
        <f>Tabulka13[[#This Row],[PŘÍKON SVÍTIDLA JEDN (W)]]*Tabulka13[[#This Row],[KS]]</f>
        <v>288</v>
      </c>
      <c r="N39" s="4" t="s">
        <v>17</v>
      </c>
    </row>
    <row r="40" spans="3:14" s="22" customFormat="1" x14ac:dyDescent="0.2">
      <c r="C40" s="27"/>
      <c r="D40" s="27"/>
      <c r="E40" s="22" t="s">
        <v>50</v>
      </c>
      <c r="F40" s="22" t="s">
        <v>303</v>
      </c>
      <c r="G40" s="22" t="s">
        <v>26</v>
      </c>
      <c r="H40" s="1" t="s">
        <v>8</v>
      </c>
      <c r="I40" s="1" t="s">
        <v>25</v>
      </c>
      <c r="J40" s="1" t="s">
        <v>99</v>
      </c>
      <c r="K40" s="56">
        <f t="shared" si="0"/>
        <v>144</v>
      </c>
      <c r="L40" s="56">
        <v>2</v>
      </c>
      <c r="M40" s="55">
        <f>Tabulka13[[#This Row],[PŘÍKON SVÍTIDLA JEDN (W)]]*Tabulka13[[#This Row],[KS]]</f>
        <v>288</v>
      </c>
      <c r="N40" s="4" t="s">
        <v>17</v>
      </c>
    </row>
    <row r="41" spans="3:14" s="22" customFormat="1" x14ac:dyDescent="0.2">
      <c r="C41" s="27"/>
      <c r="D41" s="27"/>
      <c r="E41" s="22" t="s">
        <v>108</v>
      </c>
      <c r="F41" s="22" t="s">
        <v>231</v>
      </c>
      <c r="G41" s="22" t="s">
        <v>231</v>
      </c>
      <c r="H41" s="1" t="s">
        <v>8</v>
      </c>
      <c r="I41" s="1" t="s">
        <v>25</v>
      </c>
      <c r="J41" s="1" t="s">
        <v>99</v>
      </c>
      <c r="K41" s="56">
        <f t="shared" si="0"/>
        <v>144</v>
      </c>
      <c r="L41" s="56">
        <v>2</v>
      </c>
      <c r="M41" s="55">
        <f>Tabulka13[[#This Row],[PŘÍKON SVÍTIDLA JEDN (W)]]*Tabulka13[[#This Row],[KS]]</f>
        <v>288</v>
      </c>
      <c r="N41" s="4" t="s">
        <v>17</v>
      </c>
    </row>
    <row r="42" spans="3:14" s="22" customFormat="1" x14ac:dyDescent="0.2">
      <c r="C42" s="27"/>
      <c r="D42" s="27"/>
      <c r="E42" s="22" t="s">
        <v>108</v>
      </c>
      <c r="F42" s="22" t="s">
        <v>321</v>
      </c>
      <c r="G42" s="22" t="s">
        <v>26</v>
      </c>
      <c r="H42" s="1" t="s">
        <v>8</v>
      </c>
      <c r="I42" s="1" t="s">
        <v>25</v>
      </c>
      <c r="J42" s="1" t="s">
        <v>99</v>
      </c>
      <c r="K42" s="56">
        <f t="shared" si="0"/>
        <v>144</v>
      </c>
      <c r="L42" s="56">
        <v>1</v>
      </c>
      <c r="M42" s="55">
        <f>Tabulka13[[#This Row],[PŘÍKON SVÍTIDLA JEDN (W)]]*Tabulka13[[#This Row],[KS]]</f>
        <v>144</v>
      </c>
      <c r="N42" s="4" t="s">
        <v>17</v>
      </c>
    </row>
    <row r="43" spans="3:14" s="22" customFormat="1" x14ac:dyDescent="0.2">
      <c r="C43" s="27"/>
      <c r="D43" s="27"/>
      <c r="E43" s="22" t="s">
        <v>108</v>
      </c>
      <c r="F43" s="22" t="s">
        <v>323</v>
      </c>
      <c r="G43" s="22" t="s">
        <v>26</v>
      </c>
      <c r="H43" s="1" t="s">
        <v>8</v>
      </c>
      <c r="I43" s="1" t="s">
        <v>25</v>
      </c>
      <c r="J43" s="1" t="s">
        <v>99</v>
      </c>
      <c r="K43" s="56">
        <f t="shared" si="0"/>
        <v>144</v>
      </c>
      <c r="L43" s="56">
        <v>1</v>
      </c>
      <c r="M43" s="55">
        <f>Tabulka13[[#This Row],[PŘÍKON SVÍTIDLA JEDN (W)]]*Tabulka13[[#This Row],[KS]]</f>
        <v>144</v>
      </c>
      <c r="N43" s="4" t="s">
        <v>17</v>
      </c>
    </row>
    <row r="44" spans="3:14" s="22" customFormat="1" x14ac:dyDescent="0.2">
      <c r="C44" s="27"/>
      <c r="D44" s="27"/>
      <c r="E44" s="22" t="s">
        <v>108</v>
      </c>
      <c r="F44" s="22" t="s">
        <v>324</v>
      </c>
      <c r="G44" s="22" t="s">
        <v>26</v>
      </c>
      <c r="H44" s="1" t="s">
        <v>8</v>
      </c>
      <c r="I44" s="1" t="s">
        <v>25</v>
      </c>
      <c r="J44" s="1" t="s">
        <v>99</v>
      </c>
      <c r="K44" s="56">
        <f t="shared" si="0"/>
        <v>144</v>
      </c>
      <c r="L44" s="56">
        <v>1</v>
      </c>
      <c r="M44" s="55">
        <f>Tabulka13[[#This Row],[PŘÍKON SVÍTIDLA JEDN (W)]]*Tabulka13[[#This Row],[KS]]</f>
        <v>144</v>
      </c>
      <c r="N44" s="4" t="s">
        <v>17</v>
      </c>
    </row>
    <row r="45" spans="3:14" s="22" customFormat="1" x14ac:dyDescent="0.2">
      <c r="C45" s="27"/>
      <c r="D45" s="27"/>
      <c r="E45" s="22" t="s">
        <v>108</v>
      </c>
      <c r="F45" s="22" t="s">
        <v>325</v>
      </c>
      <c r="G45" s="22" t="s">
        <v>26</v>
      </c>
      <c r="H45" s="1" t="s">
        <v>8</v>
      </c>
      <c r="I45" s="1" t="s">
        <v>25</v>
      </c>
      <c r="J45" s="1" t="s">
        <v>99</v>
      </c>
      <c r="K45" s="56">
        <f t="shared" si="0"/>
        <v>144</v>
      </c>
      <c r="L45" s="56">
        <v>1</v>
      </c>
      <c r="M45" s="55">
        <f>Tabulka13[[#This Row],[PŘÍKON SVÍTIDLA JEDN (W)]]*Tabulka13[[#This Row],[KS]]</f>
        <v>144</v>
      </c>
      <c r="N45" s="4" t="s">
        <v>17</v>
      </c>
    </row>
    <row r="46" spans="3:14" s="22" customFormat="1" x14ac:dyDescent="0.2">
      <c r="C46" s="27"/>
      <c r="D46" s="27"/>
      <c r="E46" s="22" t="s">
        <v>108</v>
      </c>
      <c r="F46" s="22" t="s">
        <v>326</v>
      </c>
      <c r="G46" s="22" t="s">
        <v>327</v>
      </c>
      <c r="H46" s="1" t="s">
        <v>8</v>
      </c>
      <c r="I46" s="1" t="s">
        <v>25</v>
      </c>
      <c r="J46" s="1" t="s">
        <v>99</v>
      </c>
      <c r="K46" s="56">
        <f t="shared" si="0"/>
        <v>144</v>
      </c>
      <c r="L46" s="56">
        <v>1</v>
      </c>
      <c r="M46" s="55">
        <f>Tabulka13[[#This Row],[PŘÍKON SVÍTIDLA JEDN (W)]]*Tabulka13[[#This Row],[KS]]</f>
        <v>144</v>
      </c>
      <c r="N46" s="4" t="s">
        <v>17</v>
      </c>
    </row>
    <row r="47" spans="3:14" s="22" customFormat="1" x14ac:dyDescent="0.2">
      <c r="C47" s="27"/>
      <c r="D47" s="27"/>
      <c r="E47" s="22" t="s">
        <v>108</v>
      </c>
      <c r="F47" s="22" t="s">
        <v>328</v>
      </c>
      <c r="G47" s="22" t="s">
        <v>26</v>
      </c>
      <c r="H47" s="1" t="s">
        <v>8</v>
      </c>
      <c r="I47" s="1" t="s">
        <v>25</v>
      </c>
      <c r="J47" s="1" t="s">
        <v>99</v>
      </c>
      <c r="K47" s="56">
        <f t="shared" si="0"/>
        <v>144</v>
      </c>
      <c r="L47" s="56">
        <v>4</v>
      </c>
      <c r="M47" s="55">
        <f>Tabulka13[[#This Row],[PŘÍKON SVÍTIDLA JEDN (W)]]*Tabulka13[[#This Row],[KS]]</f>
        <v>576</v>
      </c>
      <c r="N47" s="4" t="s">
        <v>17</v>
      </c>
    </row>
    <row r="48" spans="3:14" s="22" customFormat="1" x14ac:dyDescent="0.2">
      <c r="C48" s="27"/>
      <c r="D48" s="27"/>
      <c r="E48" s="22" t="s">
        <v>15</v>
      </c>
      <c r="F48" s="22" t="s">
        <v>249</v>
      </c>
      <c r="G48" s="22" t="s">
        <v>249</v>
      </c>
      <c r="H48" s="22" t="s">
        <v>251</v>
      </c>
      <c r="I48" s="22" t="s">
        <v>250</v>
      </c>
      <c r="K48" s="56">
        <v>7500</v>
      </c>
      <c r="L48" s="56">
        <v>1</v>
      </c>
      <c r="M48" s="55">
        <f>Tabulka13[[#This Row],[PŘÍKON SVÍTIDLA JEDN (W)]]*Tabulka13[[#This Row],[KS]]</f>
        <v>7500</v>
      </c>
      <c r="N48" s="4"/>
    </row>
    <row r="49" spans="3:14" s="22" customFormat="1" x14ac:dyDescent="0.2">
      <c r="C49" s="27"/>
      <c r="D49" s="27"/>
      <c r="E49" s="22" t="s">
        <v>15</v>
      </c>
      <c r="F49" s="22" t="s">
        <v>249</v>
      </c>
      <c r="G49" s="22" t="s">
        <v>249</v>
      </c>
      <c r="H49" s="1" t="s">
        <v>234</v>
      </c>
      <c r="I49" s="1" t="s">
        <v>252</v>
      </c>
      <c r="J49" s="1"/>
      <c r="K49" s="56">
        <v>3000</v>
      </c>
      <c r="L49" s="56">
        <v>1</v>
      </c>
      <c r="M49" s="55">
        <f>Tabulka13[[#This Row],[PŘÍKON SVÍTIDLA JEDN (W)]]*Tabulka13[[#This Row],[KS]]</f>
        <v>3000</v>
      </c>
      <c r="N49" s="4"/>
    </row>
    <row r="50" spans="3:14" x14ac:dyDescent="0.2">
      <c r="E50" s="22" t="s">
        <v>108</v>
      </c>
      <c r="F50" s="22" t="s">
        <v>338</v>
      </c>
      <c r="G50" s="22" t="s">
        <v>26</v>
      </c>
      <c r="H50" s="1" t="s">
        <v>8</v>
      </c>
      <c r="I50" s="1" t="s">
        <v>25</v>
      </c>
      <c r="J50" s="1" t="s">
        <v>99</v>
      </c>
      <c r="K50" s="56">
        <f>4*36</f>
        <v>144</v>
      </c>
      <c r="L50" s="56">
        <v>2</v>
      </c>
      <c r="M50" s="55">
        <f>Tabulka13[[#This Row],[PŘÍKON SVÍTIDLA JEDN (W)]]*Tabulka13[[#This Row],[KS]]</f>
        <v>288</v>
      </c>
      <c r="N50" s="4" t="s">
        <v>17</v>
      </c>
    </row>
    <row r="51" spans="3:14" x14ac:dyDescent="0.2">
      <c r="E51" s="22" t="s">
        <v>15</v>
      </c>
      <c r="F51" s="22" t="s">
        <v>225</v>
      </c>
      <c r="G51" s="22" t="s">
        <v>225</v>
      </c>
      <c r="H51" s="22" t="s">
        <v>8</v>
      </c>
      <c r="I51" s="22" t="s">
        <v>12</v>
      </c>
      <c r="J51" s="22" t="s">
        <v>230</v>
      </c>
      <c r="K51" s="56">
        <f>2*60</f>
        <v>120</v>
      </c>
      <c r="L51" s="56">
        <v>3</v>
      </c>
      <c r="M51" s="55">
        <f>Tabulka13[[#This Row],[PŘÍKON SVÍTIDLA JEDN (W)]]*Tabulka13[[#This Row],[KS]]</f>
        <v>360</v>
      </c>
      <c r="N51" s="4" t="s">
        <v>17</v>
      </c>
    </row>
    <row r="52" spans="3:14" x14ac:dyDescent="0.2">
      <c r="E52" s="22" t="s">
        <v>15</v>
      </c>
      <c r="F52" s="22" t="s">
        <v>254</v>
      </c>
      <c r="G52" s="22" t="s">
        <v>254</v>
      </c>
      <c r="H52" s="1" t="s">
        <v>256</v>
      </c>
      <c r="I52" s="1" t="s">
        <v>257</v>
      </c>
      <c r="K52" s="56">
        <v>2000</v>
      </c>
      <c r="L52" s="56">
        <v>1</v>
      </c>
      <c r="M52" s="55">
        <f>Tabulka13[[#This Row],[PŘÍKON SVÍTIDLA JEDN (W)]]*Tabulka13[[#This Row],[KS]]</f>
        <v>2000</v>
      </c>
      <c r="N52" s="4" t="s">
        <v>47</v>
      </c>
    </row>
    <row r="53" spans="3:14" x14ac:dyDescent="0.2">
      <c r="E53" s="22" t="s">
        <v>15</v>
      </c>
      <c r="F53" s="22" t="s">
        <v>245</v>
      </c>
      <c r="G53" s="22" t="s">
        <v>245</v>
      </c>
      <c r="H53" s="22" t="s">
        <v>8</v>
      </c>
      <c r="I53" s="22" t="s">
        <v>12</v>
      </c>
      <c r="J53" s="22" t="s">
        <v>246</v>
      </c>
      <c r="K53" s="56">
        <f>3*40</f>
        <v>120</v>
      </c>
      <c r="L53" s="56">
        <v>10</v>
      </c>
      <c r="M53" s="55">
        <f>Tabulka13[[#This Row],[PŘÍKON SVÍTIDLA JEDN (W)]]*Tabulka13[[#This Row],[KS]]</f>
        <v>1200</v>
      </c>
      <c r="N53" s="4" t="s">
        <v>17</v>
      </c>
    </row>
    <row r="54" spans="3:14" x14ac:dyDescent="0.2">
      <c r="E54" s="23" t="s">
        <v>15</v>
      </c>
      <c r="F54" s="23" t="s">
        <v>261</v>
      </c>
      <c r="G54" s="23" t="s">
        <v>261</v>
      </c>
      <c r="H54" s="3" t="s">
        <v>8</v>
      </c>
      <c r="I54" s="3" t="s">
        <v>12</v>
      </c>
      <c r="J54" s="3" t="s">
        <v>230</v>
      </c>
      <c r="K54" s="57">
        <f t="shared" ref="K54:K63" si="1">2*60</f>
        <v>120</v>
      </c>
      <c r="L54" s="57">
        <v>2</v>
      </c>
      <c r="M54" s="57">
        <f>Tabulka13[[#This Row],[PŘÍKON SVÍTIDLA JEDN (W)]]*Tabulka13[[#This Row],[KS]]</f>
        <v>240</v>
      </c>
      <c r="N54" s="10" t="s">
        <v>17</v>
      </c>
    </row>
    <row r="55" spans="3:14" x14ac:dyDescent="0.2">
      <c r="D55" s="46" t="s">
        <v>260</v>
      </c>
      <c r="E55" s="22" t="s">
        <v>15</v>
      </c>
      <c r="F55" s="22" t="s">
        <v>263</v>
      </c>
      <c r="G55" s="22" t="s">
        <v>264</v>
      </c>
      <c r="H55" s="1" t="s">
        <v>8</v>
      </c>
      <c r="I55" s="1" t="s">
        <v>12</v>
      </c>
      <c r="J55" s="1" t="s">
        <v>230</v>
      </c>
      <c r="K55" s="56">
        <f t="shared" si="1"/>
        <v>120</v>
      </c>
      <c r="L55" s="56">
        <v>1</v>
      </c>
      <c r="M55" s="55">
        <f>Tabulka13[[#This Row],[PŘÍKON SVÍTIDLA JEDN (W)]]*Tabulka13[[#This Row],[KS]]</f>
        <v>120</v>
      </c>
      <c r="N55" s="4" t="s">
        <v>17</v>
      </c>
    </row>
    <row r="56" spans="3:14" x14ac:dyDescent="0.2">
      <c r="E56" s="20" t="s">
        <v>15</v>
      </c>
      <c r="F56" s="20" t="s">
        <v>266</v>
      </c>
      <c r="G56" s="20" t="s">
        <v>49</v>
      </c>
      <c r="H56" s="7" t="s">
        <v>8</v>
      </c>
      <c r="I56" s="7" t="s">
        <v>12</v>
      </c>
      <c r="J56" s="7" t="s">
        <v>230</v>
      </c>
      <c r="K56" s="55">
        <f t="shared" si="1"/>
        <v>120</v>
      </c>
      <c r="L56" s="55">
        <v>4</v>
      </c>
      <c r="M56" s="55">
        <f>Tabulka13[[#This Row],[PŘÍKON SVÍTIDLA JEDN (W)]]*Tabulka13[[#This Row],[KS]]</f>
        <v>480</v>
      </c>
      <c r="N56" s="17" t="s">
        <v>17</v>
      </c>
    </row>
    <row r="57" spans="3:14" x14ac:dyDescent="0.2">
      <c r="E57" s="22" t="s">
        <v>267</v>
      </c>
      <c r="F57" s="22" t="s">
        <v>157</v>
      </c>
      <c r="G57" s="22" t="s">
        <v>157</v>
      </c>
      <c r="H57" s="1" t="s">
        <v>8</v>
      </c>
      <c r="I57" s="1" t="s">
        <v>12</v>
      </c>
      <c r="J57" s="1" t="s">
        <v>230</v>
      </c>
      <c r="K57" s="56">
        <f t="shared" si="1"/>
        <v>120</v>
      </c>
      <c r="L57" s="56">
        <v>1</v>
      </c>
      <c r="M57" s="55">
        <f>Tabulka13[[#This Row],[PŘÍKON SVÍTIDLA JEDN (W)]]*Tabulka13[[#This Row],[KS]]</f>
        <v>120</v>
      </c>
      <c r="N57" s="4" t="s">
        <v>17</v>
      </c>
    </row>
    <row r="58" spans="3:14" x14ac:dyDescent="0.2">
      <c r="E58" s="22" t="s">
        <v>267</v>
      </c>
      <c r="F58" s="22" t="s">
        <v>156</v>
      </c>
      <c r="G58" s="22" t="s">
        <v>156</v>
      </c>
      <c r="H58" s="1" t="s">
        <v>8</v>
      </c>
      <c r="I58" s="1" t="s">
        <v>12</v>
      </c>
      <c r="J58" s="1" t="s">
        <v>230</v>
      </c>
      <c r="K58" s="56">
        <f t="shared" si="1"/>
        <v>120</v>
      </c>
      <c r="L58" s="56">
        <v>3</v>
      </c>
      <c r="M58" s="55">
        <f>Tabulka13[[#This Row],[PŘÍKON SVÍTIDLA JEDN (W)]]*Tabulka13[[#This Row],[KS]]</f>
        <v>360</v>
      </c>
      <c r="N58" s="4" t="s">
        <v>17</v>
      </c>
    </row>
    <row r="59" spans="3:14" x14ac:dyDescent="0.2">
      <c r="E59" s="22" t="s">
        <v>50</v>
      </c>
      <c r="F59" s="22" t="s">
        <v>231</v>
      </c>
      <c r="G59" s="22" t="s">
        <v>231</v>
      </c>
      <c r="H59" s="1" t="s">
        <v>8</v>
      </c>
      <c r="I59" s="1" t="s">
        <v>12</v>
      </c>
      <c r="J59" s="1" t="s">
        <v>230</v>
      </c>
      <c r="K59" s="56">
        <f t="shared" si="1"/>
        <v>120</v>
      </c>
      <c r="L59" s="56">
        <v>2</v>
      </c>
      <c r="M59" s="55">
        <f>Tabulka13[[#This Row],[PŘÍKON SVÍTIDLA JEDN (W)]]*Tabulka13[[#This Row],[KS]]</f>
        <v>240</v>
      </c>
      <c r="N59" s="4" t="s">
        <v>17</v>
      </c>
    </row>
    <row r="60" spans="3:14" x14ac:dyDescent="0.2">
      <c r="E60" s="22" t="s">
        <v>50</v>
      </c>
      <c r="F60" s="22" t="s">
        <v>24</v>
      </c>
      <c r="G60" s="22" t="s">
        <v>24</v>
      </c>
      <c r="H60" s="1" t="s">
        <v>8</v>
      </c>
      <c r="I60" s="1" t="s">
        <v>12</v>
      </c>
      <c r="J60" s="1" t="s">
        <v>230</v>
      </c>
      <c r="K60" s="56">
        <f t="shared" si="1"/>
        <v>120</v>
      </c>
      <c r="L60" s="56">
        <v>10</v>
      </c>
      <c r="M60" s="55">
        <f>Tabulka13[[#This Row],[PŘÍKON SVÍTIDLA JEDN (W)]]*Tabulka13[[#This Row],[KS]]</f>
        <v>1200</v>
      </c>
      <c r="N60" s="4" t="s">
        <v>17</v>
      </c>
    </row>
    <row r="61" spans="3:14" x14ac:dyDescent="0.2">
      <c r="E61" s="20" t="s">
        <v>50</v>
      </c>
      <c r="F61" s="20" t="s">
        <v>307</v>
      </c>
      <c r="G61" s="20" t="s">
        <v>49</v>
      </c>
      <c r="H61" s="7" t="s">
        <v>8</v>
      </c>
      <c r="I61" s="7" t="s">
        <v>12</v>
      </c>
      <c r="J61" s="7" t="s">
        <v>230</v>
      </c>
      <c r="K61" s="55">
        <f t="shared" si="1"/>
        <v>120</v>
      </c>
      <c r="L61" s="55">
        <v>3</v>
      </c>
      <c r="M61" s="55">
        <f>Tabulka13[[#This Row],[PŘÍKON SVÍTIDLA JEDN (W)]]*Tabulka13[[#This Row],[KS]]</f>
        <v>360</v>
      </c>
      <c r="N61" s="17" t="s">
        <v>17</v>
      </c>
    </row>
    <row r="62" spans="3:14" x14ac:dyDescent="0.2">
      <c r="E62" s="22" t="s">
        <v>309</v>
      </c>
      <c r="F62" s="22" t="s">
        <v>157</v>
      </c>
      <c r="G62" s="22" t="s">
        <v>157</v>
      </c>
      <c r="H62" s="1" t="s">
        <v>8</v>
      </c>
      <c r="I62" s="1" t="s">
        <v>12</v>
      </c>
      <c r="J62" s="1" t="s">
        <v>230</v>
      </c>
      <c r="K62" s="56">
        <f t="shared" si="1"/>
        <v>120</v>
      </c>
      <c r="L62" s="56">
        <v>3</v>
      </c>
      <c r="M62" s="55">
        <f>Tabulka13[[#This Row],[PŘÍKON SVÍTIDLA JEDN (W)]]*Tabulka13[[#This Row],[KS]]</f>
        <v>360</v>
      </c>
      <c r="N62" s="4" t="s">
        <v>17</v>
      </c>
    </row>
    <row r="63" spans="3:14" x14ac:dyDescent="0.2">
      <c r="E63" s="22" t="s">
        <v>309</v>
      </c>
      <c r="F63" s="22" t="s">
        <v>156</v>
      </c>
      <c r="G63" s="22" t="s">
        <v>156</v>
      </c>
      <c r="H63" s="1" t="s">
        <v>8</v>
      </c>
      <c r="I63" s="1" t="s">
        <v>12</v>
      </c>
      <c r="J63" s="1" t="s">
        <v>230</v>
      </c>
      <c r="K63" s="56">
        <f t="shared" si="1"/>
        <v>120</v>
      </c>
      <c r="L63" s="56">
        <v>2</v>
      </c>
      <c r="M63" s="55">
        <f>Tabulka13[[#This Row],[PŘÍKON SVÍTIDLA JEDN (W)]]*Tabulka13[[#This Row],[KS]]</f>
        <v>240</v>
      </c>
      <c r="N63" s="4" t="s">
        <v>17</v>
      </c>
    </row>
    <row r="64" spans="3:14" x14ac:dyDescent="0.2">
      <c r="E64" s="23" t="s">
        <v>15</v>
      </c>
      <c r="F64" s="23" t="s">
        <v>236</v>
      </c>
      <c r="G64" s="23" t="s">
        <v>238</v>
      </c>
      <c r="H64" s="23" t="s">
        <v>8</v>
      </c>
      <c r="I64" s="23" t="s">
        <v>25</v>
      </c>
      <c r="J64" s="23" t="s">
        <v>45</v>
      </c>
      <c r="K64" s="57">
        <f>2*58</f>
        <v>116</v>
      </c>
      <c r="L64" s="57">
        <v>8</v>
      </c>
      <c r="M64" s="57">
        <f>Tabulka13[[#This Row],[PŘÍKON SVÍTIDLA JEDN (W)]]*Tabulka13[[#This Row],[KS]]</f>
        <v>928</v>
      </c>
      <c r="N64" s="10" t="s">
        <v>17</v>
      </c>
    </row>
    <row r="65" spans="4:14" x14ac:dyDescent="0.2">
      <c r="D65" s="46" t="s">
        <v>268</v>
      </c>
      <c r="E65" s="22" t="s">
        <v>50</v>
      </c>
      <c r="F65" s="22" t="s">
        <v>290</v>
      </c>
      <c r="G65" s="22" t="s">
        <v>289</v>
      </c>
      <c r="H65" s="1" t="s">
        <v>8</v>
      </c>
      <c r="I65" s="1" t="s">
        <v>25</v>
      </c>
      <c r="J65" s="1" t="s">
        <v>45</v>
      </c>
      <c r="K65" s="56">
        <f>2*58</f>
        <v>116</v>
      </c>
      <c r="L65" s="56">
        <v>2</v>
      </c>
      <c r="M65" s="55">
        <f>Tabulka13[[#This Row],[PŘÍKON SVÍTIDLA JEDN (W)]]*Tabulka13[[#This Row],[KS]]</f>
        <v>232</v>
      </c>
      <c r="N65" s="4" t="s">
        <v>17</v>
      </c>
    </row>
    <row r="66" spans="4:14" x14ac:dyDescent="0.2">
      <c r="E66" s="22" t="s">
        <v>50</v>
      </c>
      <c r="F66" s="22" t="s">
        <v>293</v>
      </c>
      <c r="G66" s="22" t="s">
        <v>26</v>
      </c>
      <c r="H66" s="1" t="s">
        <v>8</v>
      </c>
      <c r="I66" s="1" t="s">
        <v>25</v>
      </c>
      <c r="J66" s="1" t="s">
        <v>45</v>
      </c>
      <c r="K66" s="56">
        <f>2*58</f>
        <v>116</v>
      </c>
      <c r="L66" s="56">
        <v>1</v>
      </c>
      <c r="M66" s="55">
        <f>Tabulka13[[#This Row],[PŘÍKON SVÍTIDLA JEDN (W)]]*Tabulka13[[#This Row],[KS]]</f>
        <v>116</v>
      </c>
      <c r="N66" s="4" t="s">
        <v>17</v>
      </c>
    </row>
    <row r="67" spans="4:14" x14ac:dyDescent="0.2">
      <c r="E67" s="20" t="s">
        <v>50</v>
      </c>
      <c r="F67" s="20" t="s">
        <v>305</v>
      </c>
      <c r="G67" s="22" t="s">
        <v>26</v>
      </c>
      <c r="H67" s="7" t="s">
        <v>8</v>
      </c>
      <c r="I67" s="7" t="s">
        <v>25</v>
      </c>
      <c r="J67" s="7" t="s">
        <v>45</v>
      </c>
      <c r="K67" s="55">
        <f>2*58</f>
        <v>116</v>
      </c>
      <c r="L67" s="55">
        <v>2</v>
      </c>
      <c r="M67" s="55">
        <f>Tabulka13[[#This Row],[PŘÍKON SVÍTIDLA JEDN (W)]]*Tabulka13[[#This Row],[KS]]</f>
        <v>232</v>
      </c>
      <c r="N67" s="17" t="s">
        <v>17</v>
      </c>
    </row>
    <row r="68" spans="4:14" x14ac:dyDescent="0.2">
      <c r="E68" s="22" t="s">
        <v>50</v>
      </c>
      <c r="F68" s="22" t="s">
        <v>306</v>
      </c>
      <c r="G68" s="22" t="s">
        <v>26</v>
      </c>
      <c r="H68" s="1" t="s">
        <v>8</v>
      </c>
      <c r="I68" s="1" t="s">
        <v>25</v>
      </c>
      <c r="J68" s="1" t="s">
        <v>45</v>
      </c>
      <c r="K68" s="56">
        <f>2*58</f>
        <v>116</v>
      </c>
      <c r="L68" s="56">
        <v>2</v>
      </c>
      <c r="M68" s="55">
        <f>Tabulka13[[#This Row],[PŘÍKON SVÍTIDLA JEDN (W)]]*Tabulka13[[#This Row],[KS]]</f>
        <v>232</v>
      </c>
      <c r="N68" s="4" t="s">
        <v>17</v>
      </c>
    </row>
    <row r="69" spans="4:14" x14ac:dyDescent="0.2">
      <c r="E69" s="22" t="s">
        <v>108</v>
      </c>
      <c r="F69" s="22" t="s">
        <v>334</v>
      </c>
      <c r="G69" s="22" t="s">
        <v>26</v>
      </c>
      <c r="H69" s="1" t="s">
        <v>8</v>
      </c>
      <c r="I69" s="1" t="s">
        <v>25</v>
      </c>
      <c r="J69" s="1" t="s">
        <v>71</v>
      </c>
      <c r="K69" s="56">
        <f>3*36</f>
        <v>108</v>
      </c>
      <c r="L69" s="56">
        <v>2</v>
      </c>
      <c r="M69" s="55">
        <f>Tabulka13[[#This Row],[PŘÍKON SVÍTIDLA JEDN (W)]]*Tabulka13[[#This Row],[KS]]</f>
        <v>216</v>
      </c>
      <c r="N69" s="4" t="s">
        <v>17</v>
      </c>
    </row>
    <row r="70" spans="4:14" x14ac:dyDescent="0.2">
      <c r="E70" s="22"/>
      <c r="F70" s="20" t="s">
        <v>214</v>
      </c>
      <c r="G70" s="20" t="s">
        <v>214</v>
      </c>
      <c r="H70" s="22" t="s">
        <v>8</v>
      </c>
      <c r="I70" s="22" t="s">
        <v>12</v>
      </c>
      <c r="J70" s="22" t="s">
        <v>217</v>
      </c>
      <c r="K70" s="56">
        <v>100</v>
      </c>
      <c r="L70" s="56">
        <v>2</v>
      </c>
      <c r="M70" s="55">
        <f>Tabulka13[[#This Row],[PŘÍKON SVÍTIDLA JEDN (W)]]*Tabulka13[[#This Row],[KS]]</f>
        <v>200</v>
      </c>
      <c r="N70" s="4" t="s">
        <v>218</v>
      </c>
    </row>
    <row r="71" spans="4:14" x14ac:dyDescent="0.2">
      <c r="E71" s="22" t="s">
        <v>267</v>
      </c>
      <c r="F71" s="22" t="s">
        <v>272</v>
      </c>
      <c r="G71" s="22" t="s">
        <v>272</v>
      </c>
      <c r="H71" s="1" t="s">
        <v>8</v>
      </c>
      <c r="I71" s="1" t="s">
        <v>12</v>
      </c>
      <c r="J71" s="1" t="s">
        <v>217</v>
      </c>
      <c r="K71" s="56">
        <v>100</v>
      </c>
      <c r="L71" s="56">
        <v>1</v>
      </c>
      <c r="M71" s="55">
        <f>Tabulka13[[#This Row],[PŘÍKON SVÍTIDLA JEDN (W)]]*Tabulka13[[#This Row],[KS]]</f>
        <v>100</v>
      </c>
      <c r="N71" s="4" t="s">
        <v>218</v>
      </c>
    </row>
    <row r="72" spans="4:14" x14ac:dyDescent="0.2">
      <c r="E72" s="22" t="s">
        <v>50</v>
      </c>
      <c r="F72" s="22" t="s">
        <v>24</v>
      </c>
      <c r="G72" s="22" t="s">
        <v>79</v>
      </c>
      <c r="H72" s="1" t="s">
        <v>8</v>
      </c>
      <c r="I72" s="1" t="s">
        <v>12</v>
      </c>
      <c r="J72" s="1" t="s">
        <v>217</v>
      </c>
      <c r="K72" s="56">
        <v>100</v>
      </c>
      <c r="L72" s="56">
        <v>1</v>
      </c>
      <c r="M72" s="55">
        <f>Tabulka13[[#This Row],[PŘÍKON SVÍTIDLA JEDN (W)]]*Tabulka13[[#This Row],[KS]]</f>
        <v>100</v>
      </c>
      <c r="N72" s="4" t="s">
        <v>218</v>
      </c>
    </row>
    <row r="73" spans="4:14" x14ac:dyDescent="0.2">
      <c r="E73" s="22" t="s">
        <v>108</v>
      </c>
      <c r="F73" s="22" t="s">
        <v>319</v>
      </c>
      <c r="G73" s="22" t="s">
        <v>98</v>
      </c>
      <c r="H73" s="1" t="s">
        <v>8</v>
      </c>
      <c r="I73" s="1" t="s">
        <v>12</v>
      </c>
      <c r="J73" s="1" t="s">
        <v>217</v>
      </c>
      <c r="K73" s="56">
        <v>100</v>
      </c>
      <c r="L73" s="56">
        <v>3</v>
      </c>
      <c r="M73" s="55">
        <f>Tabulka13[[#This Row],[PŘÍKON SVÍTIDLA JEDN (W)]]*Tabulka13[[#This Row],[KS]]</f>
        <v>300</v>
      </c>
      <c r="N73" s="4" t="s">
        <v>218</v>
      </c>
    </row>
    <row r="74" spans="4:14" x14ac:dyDescent="0.2">
      <c r="E74" s="22" t="s">
        <v>108</v>
      </c>
      <c r="F74" s="22" t="s">
        <v>322</v>
      </c>
      <c r="G74" s="22" t="s">
        <v>98</v>
      </c>
      <c r="H74" s="1" t="s">
        <v>8</v>
      </c>
      <c r="I74" s="1" t="s">
        <v>12</v>
      </c>
      <c r="J74" s="1" t="s">
        <v>217</v>
      </c>
      <c r="K74" s="56">
        <v>100</v>
      </c>
      <c r="L74" s="56">
        <v>2</v>
      </c>
      <c r="M74" s="55">
        <f>Tabulka13[[#This Row],[PŘÍKON SVÍTIDLA JEDN (W)]]*Tabulka13[[#This Row],[KS]]</f>
        <v>200</v>
      </c>
      <c r="N74" s="4" t="s">
        <v>218</v>
      </c>
    </row>
    <row r="75" spans="4:14" x14ac:dyDescent="0.2">
      <c r="E75" s="22" t="s">
        <v>108</v>
      </c>
      <c r="F75" s="22" t="s">
        <v>124</v>
      </c>
      <c r="G75" s="22" t="s">
        <v>124</v>
      </c>
      <c r="H75" s="1" t="s">
        <v>8</v>
      </c>
      <c r="I75" s="1" t="s">
        <v>12</v>
      </c>
      <c r="J75" s="1" t="s">
        <v>217</v>
      </c>
      <c r="K75" s="56">
        <v>100</v>
      </c>
      <c r="L75" s="56">
        <v>7</v>
      </c>
      <c r="M75" s="55">
        <f>Tabulka13[[#This Row],[PŘÍKON SVÍTIDLA JEDN (W)]]*Tabulka13[[#This Row],[KS]]</f>
        <v>700</v>
      </c>
      <c r="N75" s="4" t="s">
        <v>218</v>
      </c>
    </row>
    <row r="76" spans="4:14" x14ac:dyDescent="0.2">
      <c r="E76" s="22" t="s">
        <v>108</v>
      </c>
      <c r="F76" s="22" t="s">
        <v>124</v>
      </c>
      <c r="G76" s="22" t="s">
        <v>124</v>
      </c>
      <c r="H76" s="1" t="s">
        <v>8</v>
      </c>
      <c r="I76" s="1" t="s">
        <v>12</v>
      </c>
      <c r="J76" s="1" t="s">
        <v>217</v>
      </c>
      <c r="K76" s="56">
        <v>100</v>
      </c>
      <c r="L76" s="56">
        <v>1</v>
      </c>
      <c r="M76" s="55">
        <f>Tabulka13[[#This Row],[PŘÍKON SVÍTIDLA JEDN (W)]]*Tabulka13[[#This Row],[KS]]</f>
        <v>100</v>
      </c>
      <c r="N76" s="4" t="s">
        <v>218</v>
      </c>
    </row>
    <row r="77" spans="4:14" x14ac:dyDescent="0.2">
      <c r="E77" s="22" t="s">
        <v>309</v>
      </c>
      <c r="F77" s="22" t="s">
        <v>156</v>
      </c>
      <c r="G77" s="22" t="s">
        <v>156</v>
      </c>
      <c r="H77" s="1" t="s">
        <v>8</v>
      </c>
      <c r="I77" s="1" t="s">
        <v>12</v>
      </c>
      <c r="J77" s="1" t="s">
        <v>312</v>
      </c>
      <c r="K77" s="56">
        <f>2*40</f>
        <v>80</v>
      </c>
      <c r="L77" s="56">
        <v>1</v>
      </c>
      <c r="M77" s="55">
        <f>Tabulka13[[#This Row],[PŘÍKON SVÍTIDLA JEDN (W)]]*Tabulka13[[#This Row],[KS]]</f>
        <v>80</v>
      </c>
      <c r="N77" s="4" t="s">
        <v>17</v>
      </c>
    </row>
    <row r="78" spans="4:14" x14ac:dyDescent="0.2">
      <c r="E78" s="23" t="s">
        <v>267</v>
      </c>
      <c r="F78" s="23" t="s">
        <v>79</v>
      </c>
      <c r="G78" s="23" t="s">
        <v>79</v>
      </c>
      <c r="H78" s="3" t="s">
        <v>273</v>
      </c>
      <c r="I78" s="3" t="s">
        <v>274</v>
      </c>
      <c r="J78" s="3"/>
      <c r="K78" s="57"/>
      <c r="L78" s="57">
        <v>1</v>
      </c>
      <c r="M78" s="57">
        <f>Tabulka13[[#This Row],[PŘÍKON SVÍTIDLA JEDN (W)]]*Tabulka13[[#This Row],[KS]]</f>
        <v>0</v>
      </c>
      <c r="N78" s="10"/>
    </row>
    <row r="79" spans="4:14" x14ac:dyDescent="0.2">
      <c r="D79" s="46" t="s">
        <v>275</v>
      </c>
      <c r="E79" s="20" t="s">
        <v>108</v>
      </c>
      <c r="F79" s="20" t="s">
        <v>342</v>
      </c>
      <c r="G79" s="20" t="s">
        <v>342</v>
      </c>
      <c r="H79" s="7" t="s">
        <v>8</v>
      </c>
      <c r="I79" s="7" t="s">
        <v>12</v>
      </c>
      <c r="J79" s="7" t="s">
        <v>312</v>
      </c>
      <c r="K79" s="55">
        <f>2*40</f>
        <v>80</v>
      </c>
      <c r="L79" s="55">
        <v>2</v>
      </c>
      <c r="M79" s="55">
        <f>Tabulka13[[#This Row],[PŘÍKON SVÍTIDLA JEDN (W)]]*Tabulka13[[#This Row],[KS]]</f>
        <v>160</v>
      </c>
      <c r="N79" s="17" t="s">
        <v>17</v>
      </c>
    </row>
    <row r="80" spans="4:14" x14ac:dyDescent="0.2">
      <c r="E80" s="22" t="s">
        <v>15</v>
      </c>
      <c r="F80" s="22" t="s">
        <v>223</v>
      </c>
      <c r="G80" s="22" t="s">
        <v>223</v>
      </c>
      <c r="H80" s="22" t="s">
        <v>8</v>
      </c>
      <c r="I80" s="22" t="s">
        <v>25</v>
      </c>
      <c r="J80" s="22" t="s">
        <v>23</v>
      </c>
      <c r="K80" s="56">
        <f t="shared" ref="K80:K86" si="2">2*36</f>
        <v>72</v>
      </c>
      <c r="L80" s="56">
        <v>5</v>
      </c>
      <c r="M80" s="55">
        <f>Tabulka13[[#This Row],[PŘÍKON SVÍTIDLA JEDN (W)]]*Tabulka13[[#This Row],[KS]]</f>
        <v>360</v>
      </c>
      <c r="N80" s="4" t="s">
        <v>17</v>
      </c>
    </row>
    <row r="81" spans="5:14" x14ac:dyDescent="0.2">
      <c r="E81" s="22" t="s">
        <v>15</v>
      </c>
      <c r="F81" s="22" t="s">
        <v>236</v>
      </c>
      <c r="G81" s="22" t="s">
        <v>237</v>
      </c>
      <c r="H81" s="22" t="s">
        <v>8</v>
      </c>
      <c r="I81" s="22" t="s">
        <v>25</v>
      </c>
      <c r="J81" s="22" t="s">
        <v>23</v>
      </c>
      <c r="K81" s="56">
        <f t="shared" si="2"/>
        <v>72</v>
      </c>
      <c r="L81" s="56">
        <v>2</v>
      </c>
      <c r="M81" s="55">
        <f>Tabulka13[[#This Row],[PŘÍKON SVÍTIDLA JEDN (W)]]*Tabulka13[[#This Row],[KS]]</f>
        <v>144</v>
      </c>
      <c r="N81" s="4" t="s">
        <v>17</v>
      </c>
    </row>
    <row r="82" spans="5:14" x14ac:dyDescent="0.2">
      <c r="E82" s="22" t="s">
        <v>15</v>
      </c>
      <c r="F82" s="22" t="s">
        <v>236</v>
      </c>
      <c r="G82" s="22" t="s">
        <v>52</v>
      </c>
      <c r="H82" s="22" t="s">
        <v>8</v>
      </c>
      <c r="I82" s="22" t="s">
        <v>25</v>
      </c>
      <c r="J82" s="22" t="s">
        <v>23</v>
      </c>
      <c r="K82" s="56">
        <f t="shared" si="2"/>
        <v>72</v>
      </c>
      <c r="L82" s="56">
        <v>2</v>
      </c>
      <c r="M82" s="55">
        <f>Tabulka13[[#This Row],[PŘÍKON SVÍTIDLA JEDN (W)]]*Tabulka13[[#This Row],[KS]]</f>
        <v>144</v>
      </c>
      <c r="N82" s="4" t="s">
        <v>17</v>
      </c>
    </row>
    <row r="83" spans="5:14" x14ac:dyDescent="0.2">
      <c r="E83" s="22" t="s">
        <v>15</v>
      </c>
      <c r="F83" s="22" t="s">
        <v>258</v>
      </c>
      <c r="G83" s="22" t="s">
        <v>259</v>
      </c>
      <c r="H83" s="1" t="s">
        <v>8</v>
      </c>
      <c r="I83" s="1" t="s">
        <v>25</v>
      </c>
      <c r="J83" s="1" t="s">
        <v>23</v>
      </c>
      <c r="K83" s="56">
        <f t="shared" si="2"/>
        <v>72</v>
      </c>
      <c r="L83" s="56">
        <v>3</v>
      </c>
      <c r="M83" s="55">
        <f>Tabulka13[[#This Row],[PŘÍKON SVÍTIDLA JEDN (W)]]*Tabulka13[[#This Row],[KS]]</f>
        <v>216</v>
      </c>
      <c r="N83" s="4" t="s">
        <v>17</v>
      </c>
    </row>
    <row r="84" spans="5:14" x14ac:dyDescent="0.2">
      <c r="E84" s="20" t="s">
        <v>15</v>
      </c>
      <c r="F84" s="20" t="s">
        <v>258</v>
      </c>
      <c r="G84" s="20" t="s">
        <v>26</v>
      </c>
      <c r="H84" s="7" t="s">
        <v>8</v>
      </c>
      <c r="I84" s="7" t="s">
        <v>25</v>
      </c>
      <c r="J84" s="7" t="s">
        <v>23</v>
      </c>
      <c r="K84" s="55">
        <f t="shared" si="2"/>
        <v>72</v>
      </c>
      <c r="L84" s="55">
        <v>3</v>
      </c>
      <c r="M84" s="55">
        <f>Tabulka13[[#This Row],[PŘÍKON SVÍTIDLA JEDN (W)]]*Tabulka13[[#This Row],[KS]]</f>
        <v>216</v>
      </c>
      <c r="N84" s="17" t="s">
        <v>17</v>
      </c>
    </row>
    <row r="85" spans="5:14" x14ac:dyDescent="0.2">
      <c r="E85" s="22" t="s">
        <v>267</v>
      </c>
      <c r="F85" s="22" t="s">
        <v>98</v>
      </c>
      <c r="G85" s="22" t="s">
        <v>98</v>
      </c>
      <c r="H85" s="1" t="s">
        <v>8</v>
      </c>
      <c r="I85" s="1" t="s">
        <v>25</v>
      </c>
      <c r="J85" s="1" t="s">
        <v>23</v>
      </c>
      <c r="K85" s="56">
        <f t="shared" si="2"/>
        <v>72</v>
      </c>
      <c r="L85" s="56">
        <v>9</v>
      </c>
      <c r="M85" s="55">
        <f>Tabulka13[[#This Row],[PŘÍKON SVÍTIDLA JEDN (W)]]*Tabulka13[[#This Row],[KS]]</f>
        <v>648</v>
      </c>
      <c r="N85" s="4" t="s">
        <v>17</v>
      </c>
    </row>
    <row r="86" spans="5:14" x14ac:dyDescent="0.2">
      <c r="E86" s="22" t="s">
        <v>267</v>
      </c>
      <c r="F86" s="22" t="s">
        <v>272</v>
      </c>
      <c r="G86" s="22" t="s">
        <v>272</v>
      </c>
      <c r="H86" s="1" t="s">
        <v>8</v>
      </c>
      <c r="I86" s="1" t="s">
        <v>25</v>
      </c>
      <c r="J86" s="1" t="s">
        <v>23</v>
      </c>
      <c r="K86" s="56">
        <f t="shared" si="2"/>
        <v>72</v>
      </c>
      <c r="L86" s="56">
        <v>2</v>
      </c>
      <c r="M86" s="55">
        <f>Tabulka13[[#This Row],[PŘÍKON SVÍTIDLA JEDN (W)]]*Tabulka13[[#This Row],[KS]]</f>
        <v>144</v>
      </c>
      <c r="N86" s="4" t="s">
        <v>17</v>
      </c>
    </row>
    <row r="87" spans="5:14" x14ac:dyDescent="0.2">
      <c r="E87" s="22" t="s">
        <v>50</v>
      </c>
      <c r="F87" s="22" t="s">
        <v>279</v>
      </c>
      <c r="G87" s="22" t="s">
        <v>279</v>
      </c>
      <c r="H87" s="1" t="s">
        <v>281</v>
      </c>
      <c r="I87" s="1" t="s">
        <v>282</v>
      </c>
      <c r="K87" s="56"/>
      <c r="L87" s="56">
        <v>1</v>
      </c>
      <c r="M87" s="55">
        <f>Tabulka13[[#This Row],[PŘÍKON SVÍTIDLA JEDN (W)]]*Tabulka13[[#This Row],[KS]]</f>
        <v>0</v>
      </c>
    </row>
    <row r="88" spans="5:14" x14ac:dyDescent="0.2">
      <c r="E88" s="22" t="s">
        <v>50</v>
      </c>
      <c r="F88" s="22" t="s">
        <v>52</v>
      </c>
      <c r="G88" s="22" t="s">
        <v>52</v>
      </c>
      <c r="H88" s="1" t="s">
        <v>8</v>
      </c>
      <c r="I88" s="1" t="s">
        <v>25</v>
      </c>
      <c r="J88" s="1" t="s">
        <v>23</v>
      </c>
      <c r="K88" s="56">
        <f>2*36</f>
        <v>72</v>
      </c>
      <c r="L88" s="56">
        <v>3</v>
      </c>
      <c r="M88" s="55">
        <f>Tabulka13[[#This Row],[PŘÍKON SVÍTIDLA JEDN (W)]]*Tabulka13[[#This Row],[KS]]</f>
        <v>216</v>
      </c>
      <c r="N88" s="4" t="s">
        <v>17</v>
      </c>
    </row>
    <row r="89" spans="5:14" x14ac:dyDescent="0.2">
      <c r="E89" s="22" t="s">
        <v>50</v>
      </c>
      <c r="F89" s="22" t="s">
        <v>283</v>
      </c>
      <c r="G89" s="22" t="s">
        <v>283</v>
      </c>
      <c r="H89" s="1" t="s">
        <v>284</v>
      </c>
      <c r="K89" s="56"/>
      <c r="L89" s="56"/>
      <c r="M89" s="55">
        <f>Tabulka13[[#This Row],[PŘÍKON SVÍTIDLA JEDN (W)]]*Tabulka13[[#This Row],[KS]]</f>
        <v>0</v>
      </c>
    </row>
    <row r="90" spans="5:14" x14ac:dyDescent="0.2">
      <c r="E90" s="22" t="s">
        <v>50</v>
      </c>
      <c r="F90" s="22" t="s">
        <v>291</v>
      </c>
      <c r="G90" s="22" t="s">
        <v>26</v>
      </c>
      <c r="H90" s="1" t="s">
        <v>8</v>
      </c>
      <c r="I90" s="1" t="s">
        <v>25</v>
      </c>
      <c r="J90" s="1" t="s">
        <v>23</v>
      </c>
      <c r="K90" s="56">
        <f t="shared" ref="K90:K109" si="3">2*36</f>
        <v>72</v>
      </c>
      <c r="L90" s="56">
        <v>4</v>
      </c>
      <c r="M90" s="55">
        <f>Tabulka13[[#This Row],[PŘÍKON SVÍTIDLA JEDN (W)]]*Tabulka13[[#This Row],[KS]]</f>
        <v>288</v>
      </c>
      <c r="N90" s="4" t="s">
        <v>17</v>
      </c>
    </row>
    <row r="91" spans="5:14" x14ac:dyDescent="0.2">
      <c r="E91" s="22" t="s">
        <v>50</v>
      </c>
      <c r="F91" s="22" t="s">
        <v>292</v>
      </c>
      <c r="G91" s="22" t="s">
        <v>289</v>
      </c>
      <c r="H91" s="1" t="s">
        <v>8</v>
      </c>
      <c r="I91" s="1" t="s">
        <v>25</v>
      </c>
      <c r="J91" s="1" t="s">
        <v>23</v>
      </c>
      <c r="K91" s="56">
        <f t="shared" si="3"/>
        <v>72</v>
      </c>
      <c r="L91" s="56">
        <v>2</v>
      </c>
      <c r="M91" s="55">
        <f>Tabulka13[[#This Row],[PŘÍKON SVÍTIDLA JEDN (W)]]*Tabulka13[[#This Row],[KS]]</f>
        <v>144</v>
      </c>
      <c r="N91" s="4" t="s">
        <v>17</v>
      </c>
    </row>
    <row r="92" spans="5:14" x14ac:dyDescent="0.2">
      <c r="E92" s="22" t="s">
        <v>50</v>
      </c>
      <c r="F92" s="22" t="s">
        <v>300</v>
      </c>
      <c r="G92" s="22" t="s">
        <v>26</v>
      </c>
      <c r="H92" s="1" t="s">
        <v>8</v>
      </c>
      <c r="I92" s="1" t="s">
        <v>25</v>
      </c>
      <c r="J92" s="1" t="s">
        <v>23</v>
      </c>
      <c r="K92" s="56">
        <f t="shared" si="3"/>
        <v>72</v>
      </c>
      <c r="L92" s="56">
        <v>2</v>
      </c>
      <c r="M92" s="55">
        <f>Tabulka13[[#This Row],[PŘÍKON SVÍTIDLA JEDN (W)]]*Tabulka13[[#This Row],[KS]]</f>
        <v>144</v>
      </c>
      <c r="N92" s="4" t="s">
        <v>17</v>
      </c>
    </row>
    <row r="93" spans="5:14" x14ac:dyDescent="0.2">
      <c r="E93" s="22" t="s">
        <v>50</v>
      </c>
      <c r="F93" s="22" t="s">
        <v>301</v>
      </c>
      <c r="G93" s="22" t="s">
        <v>26</v>
      </c>
      <c r="H93" s="1" t="s">
        <v>8</v>
      </c>
      <c r="I93" s="1" t="s">
        <v>25</v>
      </c>
      <c r="J93" s="1" t="s">
        <v>23</v>
      </c>
      <c r="K93" s="56">
        <f t="shared" si="3"/>
        <v>72</v>
      </c>
      <c r="L93" s="56">
        <v>2</v>
      </c>
      <c r="M93" s="55">
        <f>Tabulka13[[#This Row],[PŘÍKON SVÍTIDLA JEDN (W)]]*Tabulka13[[#This Row],[KS]]</f>
        <v>144</v>
      </c>
      <c r="N93" s="4" t="s">
        <v>17</v>
      </c>
    </row>
    <row r="94" spans="5:14" x14ac:dyDescent="0.2">
      <c r="E94" s="22" t="s">
        <v>50</v>
      </c>
      <c r="F94" s="22" t="s">
        <v>302</v>
      </c>
      <c r="G94" s="22" t="s">
        <v>26</v>
      </c>
      <c r="H94" s="1" t="s">
        <v>8</v>
      </c>
      <c r="I94" s="1" t="s">
        <v>25</v>
      </c>
      <c r="J94" s="1" t="s">
        <v>23</v>
      </c>
      <c r="K94" s="56">
        <f t="shared" si="3"/>
        <v>72</v>
      </c>
      <c r="L94" s="56">
        <v>2</v>
      </c>
      <c r="M94" s="55">
        <f>Tabulka13[[#This Row],[PŘÍKON SVÍTIDLA JEDN (W)]]*Tabulka13[[#This Row],[KS]]</f>
        <v>144</v>
      </c>
      <c r="N94" s="4" t="s">
        <v>17</v>
      </c>
    </row>
    <row r="95" spans="5:14" x14ac:dyDescent="0.2">
      <c r="E95" s="22" t="s">
        <v>50</v>
      </c>
      <c r="F95" s="22" t="s">
        <v>304</v>
      </c>
      <c r="G95" s="22" t="s">
        <v>258</v>
      </c>
      <c r="H95" s="1" t="s">
        <v>8</v>
      </c>
      <c r="I95" s="1" t="s">
        <v>25</v>
      </c>
      <c r="J95" s="1" t="s">
        <v>23</v>
      </c>
      <c r="K95" s="56">
        <f t="shared" si="3"/>
        <v>72</v>
      </c>
      <c r="L95" s="56">
        <v>4</v>
      </c>
      <c r="M95" s="55">
        <f>Tabulka13[[#This Row],[PŘÍKON SVÍTIDLA JEDN (W)]]*Tabulka13[[#This Row],[KS]]</f>
        <v>288</v>
      </c>
      <c r="N95" s="4" t="s">
        <v>17</v>
      </c>
    </row>
    <row r="96" spans="5:14" x14ac:dyDescent="0.2">
      <c r="E96" s="22" t="s">
        <v>108</v>
      </c>
      <c r="F96" s="22" t="s">
        <v>314</v>
      </c>
      <c r="G96" s="22" t="s">
        <v>52</v>
      </c>
      <c r="H96" s="1" t="s">
        <v>8</v>
      </c>
      <c r="I96" s="1" t="s">
        <v>25</v>
      </c>
      <c r="J96" s="1" t="s">
        <v>23</v>
      </c>
      <c r="K96" s="56">
        <f t="shared" si="3"/>
        <v>72</v>
      </c>
      <c r="L96" s="56">
        <v>2</v>
      </c>
      <c r="M96" s="55">
        <f>Tabulka13[[#This Row],[PŘÍKON SVÍTIDLA JEDN (W)]]*Tabulka13[[#This Row],[KS]]</f>
        <v>144</v>
      </c>
      <c r="N96" s="4" t="s">
        <v>17</v>
      </c>
    </row>
    <row r="97" spans="4:14" x14ac:dyDescent="0.2">
      <c r="E97" s="22" t="s">
        <v>108</v>
      </c>
      <c r="F97" s="22" t="s">
        <v>315</v>
      </c>
      <c r="G97" s="22" t="s">
        <v>26</v>
      </c>
      <c r="H97" s="1" t="s">
        <v>8</v>
      </c>
      <c r="I97" s="1" t="s">
        <v>25</v>
      </c>
      <c r="J97" s="1" t="s">
        <v>23</v>
      </c>
      <c r="K97" s="56">
        <f t="shared" si="3"/>
        <v>72</v>
      </c>
      <c r="L97" s="56">
        <v>3</v>
      </c>
      <c r="M97" s="55">
        <f>Tabulka13[[#This Row],[PŘÍKON SVÍTIDLA JEDN (W)]]*Tabulka13[[#This Row],[KS]]</f>
        <v>216</v>
      </c>
      <c r="N97" s="4" t="s">
        <v>17</v>
      </c>
    </row>
    <row r="98" spans="4:14" x14ac:dyDescent="0.2">
      <c r="E98" s="22" t="s">
        <v>108</v>
      </c>
      <c r="F98" s="22" t="s">
        <v>316</v>
      </c>
      <c r="G98" s="22" t="s">
        <v>26</v>
      </c>
      <c r="H98" s="1" t="s">
        <v>8</v>
      </c>
      <c r="I98" s="1" t="s">
        <v>25</v>
      </c>
      <c r="J98" s="1" t="s">
        <v>23</v>
      </c>
      <c r="K98" s="56">
        <f t="shared" si="3"/>
        <v>72</v>
      </c>
      <c r="L98" s="56">
        <v>4</v>
      </c>
      <c r="M98" s="55">
        <f>Tabulka13[[#This Row],[PŘÍKON SVÍTIDLA JEDN (W)]]*Tabulka13[[#This Row],[KS]]</f>
        <v>288</v>
      </c>
      <c r="N98" s="4" t="s">
        <v>17</v>
      </c>
    </row>
    <row r="99" spans="4:14" x14ac:dyDescent="0.2">
      <c r="E99" s="22" t="s">
        <v>108</v>
      </c>
      <c r="F99" s="22" t="s">
        <v>317</v>
      </c>
      <c r="G99" s="22" t="s">
        <v>26</v>
      </c>
      <c r="H99" s="1" t="s">
        <v>8</v>
      </c>
      <c r="I99" s="1" t="s">
        <v>25</v>
      </c>
      <c r="J99" s="1" t="s">
        <v>23</v>
      </c>
      <c r="K99" s="56">
        <f t="shared" si="3"/>
        <v>72</v>
      </c>
      <c r="L99" s="56">
        <v>2</v>
      </c>
      <c r="M99" s="55">
        <f>Tabulka13[[#This Row],[PŘÍKON SVÍTIDLA JEDN (W)]]*Tabulka13[[#This Row],[KS]]</f>
        <v>144</v>
      </c>
      <c r="N99" s="4" t="s">
        <v>17</v>
      </c>
    </row>
    <row r="100" spans="4:14" x14ac:dyDescent="0.2">
      <c r="E100" s="22" t="s">
        <v>108</v>
      </c>
      <c r="F100" s="22" t="s">
        <v>318</v>
      </c>
      <c r="G100" s="22" t="s">
        <v>26</v>
      </c>
      <c r="H100" s="1" t="s">
        <v>8</v>
      </c>
      <c r="I100" s="1" t="s">
        <v>25</v>
      </c>
      <c r="J100" s="1" t="s">
        <v>23</v>
      </c>
      <c r="K100" s="56">
        <f t="shared" si="3"/>
        <v>72</v>
      </c>
      <c r="L100" s="56">
        <v>3</v>
      </c>
      <c r="M100" s="55">
        <f>Tabulka13[[#This Row],[PŘÍKON SVÍTIDLA JEDN (W)]]*Tabulka13[[#This Row],[KS]]</f>
        <v>216</v>
      </c>
      <c r="N100" s="4" t="s">
        <v>17</v>
      </c>
    </row>
    <row r="101" spans="4:14" x14ac:dyDescent="0.2">
      <c r="E101" s="22" t="s">
        <v>108</v>
      </c>
      <c r="F101" s="22" t="s">
        <v>320</v>
      </c>
      <c r="G101" s="22" t="s">
        <v>26</v>
      </c>
      <c r="H101" s="1" t="s">
        <v>8</v>
      </c>
      <c r="I101" s="1" t="s">
        <v>25</v>
      </c>
      <c r="J101" s="1" t="s">
        <v>23</v>
      </c>
      <c r="K101" s="56">
        <f t="shared" si="3"/>
        <v>72</v>
      </c>
      <c r="L101" s="56">
        <v>2</v>
      </c>
      <c r="M101" s="55">
        <f>Tabulka13[[#This Row],[PŘÍKON SVÍTIDLA JEDN (W)]]*Tabulka13[[#This Row],[KS]]</f>
        <v>144</v>
      </c>
      <c r="N101" s="4" t="s">
        <v>17</v>
      </c>
    </row>
    <row r="102" spans="4:14" x14ac:dyDescent="0.2">
      <c r="E102" s="22" t="s">
        <v>108</v>
      </c>
      <c r="F102" s="22" t="s">
        <v>321</v>
      </c>
      <c r="G102" s="22" t="s">
        <v>26</v>
      </c>
      <c r="H102" s="1" t="s">
        <v>8</v>
      </c>
      <c r="I102" s="1" t="s">
        <v>25</v>
      </c>
      <c r="J102" s="1" t="s">
        <v>23</v>
      </c>
      <c r="K102" s="56">
        <f t="shared" si="3"/>
        <v>72</v>
      </c>
      <c r="L102" s="56">
        <v>1</v>
      </c>
      <c r="M102" s="55">
        <f>Tabulka13[[#This Row],[PŘÍKON SVÍTIDLA JEDN (W)]]*Tabulka13[[#This Row],[KS]]</f>
        <v>72</v>
      </c>
      <c r="N102" s="4" t="s">
        <v>17</v>
      </c>
    </row>
    <row r="103" spans="4:14" x14ac:dyDescent="0.2">
      <c r="E103" s="22" t="s">
        <v>108</v>
      </c>
      <c r="F103" s="22" t="s">
        <v>323</v>
      </c>
      <c r="G103" s="22" t="s">
        <v>26</v>
      </c>
      <c r="H103" s="1" t="s">
        <v>8</v>
      </c>
      <c r="I103" s="1" t="s">
        <v>25</v>
      </c>
      <c r="J103" s="1" t="s">
        <v>23</v>
      </c>
      <c r="K103" s="56">
        <f t="shared" si="3"/>
        <v>72</v>
      </c>
      <c r="L103" s="56">
        <v>1</v>
      </c>
      <c r="M103" s="55">
        <f>Tabulka13[[#This Row],[PŘÍKON SVÍTIDLA JEDN (W)]]*Tabulka13[[#This Row],[KS]]</f>
        <v>72</v>
      </c>
      <c r="N103" s="4" t="s">
        <v>17</v>
      </c>
    </row>
    <row r="104" spans="4:14" x14ac:dyDescent="0.2">
      <c r="E104" s="22" t="s">
        <v>108</v>
      </c>
      <c r="F104" s="22" t="s">
        <v>324</v>
      </c>
      <c r="G104" s="22" t="s">
        <v>26</v>
      </c>
      <c r="H104" s="1" t="s">
        <v>8</v>
      </c>
      <c r="I104" s="1" t="s">
        <v>25</v>
      </c>
      <c r="J104" s="1" t="s">
        <v>23</v>
      </c>
      <c r="K104" s="56">
        <f t="shared" si="3"/>
        <v>72</v>
      </c>
      <c r="L104" s="56">
        <v>1</v>
      </c>
      <c r="M104" s="55">
        <f>Tabulka13[[#This Row],[PŘÍKON SVÍTIDLA JEDN (W)]]*Tabulka13[[#This Row],[KS]]</f>
        <v>72</v>
      </c>
      <c r="N104" s="4" t="s">
        <v>17</v>
      </c>
    </row>
    <row r="105" spans="4:14" x14ac:dyDescent="0.2">
      <c r="E105" s="22" t="s">
        <v>108</v>
      </c>
      <c r="F105" s="22" t="s">
        <v>325</v>
      </c>
      <c r="G105" s="22" t="s">
        <v>26</v>
      </c>
      <c r="H105" s="1" t="s">
        <v>8</v>
      </c>
      <c r="I105" s="1" t="s">
        <v>25</v>
      </c>
      <c r="J105" s="1" t="s">
        <v>23</v>
      </c>
      <c r="K105" s="56">
        <f t="shared" si="3"/>
        <v>72</v>
      </c>
      <c r="L105" s="56">
        <v>1</v>
      </c>
      <c r="M105" s="55">
        <f>Tabulka13[[#This Row],[PŘÍKON SVÍTIDLA JEDN (W)]]*Tabulka13[[#This Row],[KS]]</f>
        <v>72</v>
      </c>
      <c r="N105" s="4" t="s">
        <v>17</v>
      </c>
    </row>
    <row r="106" spans="4:14" x14ac:dyDescent="0.2">
      <c r="E106" s="22" t="s">
        <v>108</v>
      </c>
      <c r="F106" s="22" t="s">
        <v>326</v>
      </c>
      <c r="G106" s="22" t="s">
        <v>327</v>
      </c>
      <c r="H106" s="1" t="s">
        <v>8</v>
      </c>
      <c r="I106" s="1" t="s">
        <v>25</v>
      </c>
      <c r="J106" s="1" t="s">
        <v>23</v>
      </c>
      <c r="K106" s="56">
        <f t="shared" si="3"/>
        <v>72</v>
      </c>
      <c r="L106" s="56">
        <v>2</v>
      </c>
      <c r="M106" s="55">
        <f>Tabulka13[[#This Row],[PŘÍKON SVÍTIDLA JEDN (W)]]*Tabulka13[[#This Row],[KS]]</f>
        <v>144</v>
      </c>
      <c r="N106" s="4" t="s">
        <v>17</v>
      </c>
    </row>
    <row r="107" spans="4:14" x14ac:dyDescent="0.2">
      <c r="E107" s="22" t="s">
        <v>108</v>
      </c>
      <c r="F107" s="22" t="s">
        <v>330</v>
      </c>
      <c r="G107" s="22" t="s">
        <v>26</v>
      </c>
      <c r="H107" s="1" t="s">
        <v>8</v>
      </c>
      <c r="I107" s="1" t="s">
        <v>25</v>
      </c>
      <c r="J107" s="1" t="s">
        <v>23</v>
      </c>
      <c r="K107" s="56">
        <f t="shared" si="3"/>
        <v>72</v>
      </c>
      <c r="L107" s="56">
        <v>4</v>
      </c>
      <c r="M107" s="55">
        <f>Tabulka13[[#This Row],[PŘÍKON SVÍTIDLA JEDN (W)]]*Tabulka13[[#This Row],[KS]]</f>
        <v>288</v>
      </c>
      <c r="N107" s="4" t="s">
        <v>17</v>
      </c>
    </row>
    <row r="108" spans="4:14" x14ac:dyDescent="0.2">
      <c r="E108" s="23" t="s">
        <v>108</v>
      </c>
      <c r="F108" s="23" t="s">
        <v>332</v>
      </c>
      <c r="G108" s="23" t="s">
        <v>26</v>
      </c>
      <c r="H108" s="3" t="s">
        <v>8</v>
      </c>
      <c r="I108" s="3" t="s">
        <v>25</v>
      </c>
      <c r="J108" s="3" t="s">
        <v>23</v>
      </c>
      <c r="K108" s="57">
        <f t="shared" si="3"/>
        <v>72</v>
      </c>
      <c r="L108" s="57">
        <v>3</v>
      </c>
      <c r="M108" s="57">
        <f>Tabulka13[[#This Row],[PŘÍKON SVÍTIDLA JEDN (W)]]*Tabulka13[[#This Row],[KS]]</f>
        <v>216</v>
      </c>
      <c r="N108" s="10" t="s">
        <v>17</v>
      </c>
    </row>
    <row r="109" spans="4:14" x14ac:dyDescent="0.2">
      <c r="D109" s="46" t="s">
        <v>308</v>
      </c>
      <c r="E109" s="22" t="s">
        <v>108</v>
      </c>
      <c r="F109" s="22" t="s">
        <v>335</v>
      </c>
      <c r="G109" s="22" t="s">
        <v>26</v>
      </c>
      <c r="H109" s="1" t="s">
        <v>8</v>
      </c>
      <c r="I109" s="1" t="s">
        <v>25</v>
      </c>
      <c r="J109" s="1" t="s">
        <v>23</v>
      </c>
      <c r="K109" s="56">
        <f t="shared" si="3"/>
        <v>72</v>
      </c>
      <c r="L109" s="56">
        <v>2</v>
      </c>
      <c r="M109" s="55">
        <f>Tabulka13[[#This Row],[PŘÍKON SVÍTIDLA JEDN (W)]]*Tabulka13[[#This Row],[KS]]</f>
        <v>144</v>
      </c>
      <c r="N109" s="4" t="s">
        <v>17</v>
      </c>
    </row>
    <row r="110" spans="4:14" x14ac:dyDescent="0.2">
      <c r="E110" s="22" t="s">
        <v>309</v>
      </c>
      <c r="F110" s="22" t="s">
        <v>157</v>
      </c>
      <c r="G110" s="22" t="s">
        <v>157</v>
      </c>
      <c r="H110" s="1" t="s">
        <v>310</v>
      </c>
      <c r="I110" s="1" t="s">
        <v>311</v>
      </c>
      <c r="K110" s="56">
        <v>2200</v>
      </c>
      <c r="L110" s="56">
        <v>1</v>
      </c>
      <c r="M110" s="55">
        <f>Tabulka13[[#This Row],[PŘÍKON SVÍTIDLA JEDN (W)]]*Tabulka13[[#This Row],[KS]]</f>
        <v>2200</v>
      </c>
      <c r="N110" s="4" t="s">
        <v>19</v>
      </c>
    </row>
    <row r="111" spans="4:14" x14ac:dyDescent="0.2">
      <c r="E111" s="22" t="s">
        <v>108</v>
      </c>
      <c r="F111" s="22" t="s">
        <v>336</v>
      </c>
      <c r="G111" s="22" t="s">
        <v>79</v>
      </c>
      <c r="H111" s="1" t="s">
        <v>8</v>
      </c>
      <c r="I111" s="1" t="s">
        <v>25</v>
      </c>
      <c r="J111" s="1" t="s">
        <v>23</v>
      </c>
      <c r="K111" s="56">
        <f>2*36</f>
        <v>72</v>
      </c>
      <c r="L111" s="56">
        <v>1</v>
      </c>
      <c r="M111" s="55">
        <f>Tabulka13[[#This Row],[PŘÍKON SVÍTIDLA JEDN (W)]]*Tabulka13[[#This Row],[KS]]</f>
        <v>72</v>
      </c>
      <c r="N111" s="4" t="s">
        <v>17</v>
      </c>
    </row>
    <row r="112" spans="4:14" x14ac:dyDescent="0.2">
      <c r="E112" s="22" t="s">
        <v>108</v>
      </c>
      <c r="F112" s="22" t="s">
        <v>337</v>
      </c>
      <c r="G112" s="22" t="s">
        <v>81</v>
      </c>
      <c r="H112" s="1" t="s">
        <v>8</v>
      </c>
      <c r="I112" s="1" t="s">
        <v>25</v>
      </c>
      <c r="J112" s="1" t="s">
        <v>23</v>
      </c>
      <c r="K112" s="56">
        <f>2*36</f>
        <v>72</v>
      </c>
      <c r="L112" s="56">
        <v>2</v>
      </c>
      <c r="M112" s="55">
        <f>Tabulka13[[#This Row],[PŘÍKON SVÍTIDLA JEDN (W)]]*Tabulka13[[#This Row],[KS]]</f>
        <v>144</v>
      </c>
      <c r="N112" s="4" t="s">
        <v>17</v>
      </c>
    </row>
    <row r="113" spans="4:14" x14ac:dyDescent="0.2">
      <c r="E113" s="23" t="s">
        <v>309</v>
      </c>
      <c r="F113" s="23" t="s">
        <v>156</v>
      </c>
      <c r="G113" s="23" t="s">
        <v>156</v>
      </c>
      <c r="H113" s="3" t="s">
        <v>310</v>
      </c>
      <c r="I113" s="3" t="s">
        <v>311</v>
      </c>
      <c r="J113" s="3"/>
      <c r="K113" s="57">
        <v>2200</v>
      </c>
      <c r="L113" s="57">
        <v>1</v>
      </c>
      <c r="M113" s="57">
        <f>Tabulka13[[#This Row],[PŘÍKON SVÍTIDLA JEDN (W)]]*Tabulka13[[#This Row],[KS]]</f>
        <v>2200</v>
      </c>
      <c r="N113" s="10" t="s">
        <v>19</v>
      </c>
    </row>
    <row r="114" spans="4:14" x14ac:dyDescent="0.2">
      <c r="D114" s="46" t="s">
        <v>313</v>
      </c>
      <c r="E114" s="22" t="s">
        <v>108</v>
      </c>
      <c r="F114" s="22" t="s">
        <v>339</v>
      </c>
      <c r="G114" s="22" t="s">
        <v>26</v>
      </c>
      <c r="H114" s="1" t="s">
        <v>8</v>
      </c>
      <c r="I114" s="1" t="s">
        <v>25</v>
      </c>
      <c r="J114" s="1" t="s">
        <v>23</v>
      </c>
      <c r="K114" s="56">
        <f>2*36</f>
        <v>72</v>
      </c>
      <c r="L114" s="56">
        <v>2</v>
      </c>
      <c r="M114" s="55">
        <f>Tabulka13[[#This Row],[PŘÍKON SVÍTIDLA JEDN (W)]]*Tabulka13[[#This Row],[KS]]</f>
        <v>144</v>
      </c>
      <c r="N114" s="4" t="s">
        <v>17</v>
      </c>
    </row>
    <row r="115" spans="4:14" x14ac:dyDescent="0.2">
      <c r="E115" s="22" t="s">
        <v>108</v>
      </c>
      <c r="F115" s="22" t="s">
        <v>340</v>
      </c>
      <c r="G115" s="22" t="s">
        <v>26</v>
      </c>
      <c r="H115" s="1" t="s">
        <v>8</v>
      </c>
      <c r="I115" s="1" t="s">
        <v>25</v>
      </c>
      <c r="J115" s="1" t="s">
        <v>23</v>
      </c>
      <c r="K115" s="56">
        <f>2*36</f>
        <v>72</v>
      </c>
      <c r="L115" s="56">
        <v>2</v>
      </c>
      <c r="M115" s="55">
        <f>Tabulka13[[#This Row],[PŘÍKON SVÍTIDLA JEDN (W)]]*Tabulka13[[#This Row],[KS]]</f>
        <v>144</v>
      </c>
      <c r="N115" s="4" t="s">
        <v>17</v>
      </c>
    </row>
    <row r="116" spans="4:14" x14ac:dyDescent="0.2">
      <c r="E116" s="22" t="s">
        <v>108</v>
      </c>
      <c r="F116" s="22" t="s">
        <v>341</v>
      </c>
      <c r="G116" s="22" t="s">
        <v>26</v>
      </c>
      <c r="H116" s="1" t="s">
        <v>8</v>
      </c>
      <c r="I116" s="1" t="s">
        <v>25</v>
      </c>
      <c r="J116" s="1" t="s">
        <v>23</v>
      </c>
      <c r="K116" s="56">
        <f>2*36</f>
        <v>72</v>
      </c>
      <c r="L116" s="56">
        <v>2</v>
      </c>
      <c r="M116" s="55">
        <f>Tabulka13[[#This Row],[PŘÍKON SVÍTIDLA JEDN (W)]]*Tabulka13[[#This Row],[KS]]</f>
        <v>144</v>
      </c>
      <c r="N116" s="4" t="s">
        <v>17</v>
      </c>
    </row>
    <row r="117" spans="4:14" x14ac:dyDescent="0.2">
      <c r="E117" s="20"/>
      <c r="F117" s="20" t="s">
        <v>206</v>
      </c>
      <c r="G117" s="20" t="s">
        <v>206</v>
      </c>
      <c r="H117" s="20" t="s">
        <v>8</v>
      </c>
      <c r="I117" s="22" t="s">
        <v>12</v>
      </c>
      <c r="J117" s="20" t="s">
        <v>6</v>
      </c>
      <c r="K117" s="55">
        <v>60</v>
      </c>
      <c r="L117" s="56">
        <v>3</v>
      </c>
      <c r="M117" s="55">
        <f>Tabulka13[[#This Row],[PŘÍKON SVÍTIDLA JEDN (W)]]*Tabulka13[[#This Row],[KS]]</f>
        <v>180</v>
      </c>
      <c r="N117" s="17" t="s">
        <v>93</v>
      </c>
    </row>
    <row r="118" spans="4:14" x14ac:dyDescent="0.2">
      <c r="E118" s="22" t="s">
        <v>15</v>
      </c>
      <c r="F118" s="22" t="s">
        <v>225</v>
      </c>
      <c r="G118" s="22" t="s">
        <v>225</v>
      </c>
      <c r="H118" s="22" t="s">
        <v>8</v>
      </c>
      <c r="I118" s="22" t="s">
        <v>229</v>
      </c>
      <c r="J118" s="22" t="s">
        <v>6</v>
      </c>
      <c r="K118" s="56">
        <v>60</v>
      </c>
      <c r="L118" s="56">
        <v>1</v>
      </c>
      <c r="M118" s="55">
        <f>Tabulka13[[#This Row],[PŘÍKON SVÍTIDLA JEDN (W)]]*Tabulka13[[#This Row],[KS]]</f>
        <v>60</v>
      </c>
    </row>
    <row r="119" spans="4:14" x14ac:dyDescent="0.2">
      <c r="E119" s="22" t="s">
        <v>15</v>
      </c>
      <c r="F119" s="22" t="s">
        <v>236</v>
      </c>
      <c r="G119" s="22" t="s">
        <v>79</v>
      </c>
      <c r="H119" s="22" t="s">
        <v>8</v>
      </c>
      <c r="I119" s="22" t="s">
        <v>12</v>
      </c>
      <c r="J119" s="22" t="s">
        <v>6</v>
      </c>
      <c r="K119" s="56">
        <v>60</v>
      </c>
      <c r="L119" s="56">
        <v>1</v>
      </c>
      <c r="M119" s="55">
        <f>Tabulka13[[#This Row],[PŘÍKON SVÍTIDLA JEDN (W)]]*Tabulka13[[#This Row],[KS]]</f>
        <v>60</v>
      </c>
      <c r="N119" s="4" t="s">
        <v>17</v>
      </c>
    </row>
    <row r="120" spans="4:14" x14ac:dyDescent="0.2">
      <c r="E120" s="22" t="s">
        <v>15</v>
      </c>
      <c r="F120" s="22" t="s">
        <v>236</v>
      </c>
      <c r="G120" s="22" t="s">
        <v>33</v>
      </c>
      <c r="H120" s="22" t="s">
        <v>8</v>
      </c>
      <c r="I120" s="22" t="s">
        <v>12</v>
      </c>
      <c r="J120" s="22" t="s">
        <v>6</v>
      </c>
      <c r="K120" s="56">
        <v>60</v>
      </c>
      <c r="L120" s="56">
        <v>4</v>
      </c>
      <c r="M120" s="55">
        <f>Tabulka13[[#This Row],[PŘÍKON SVÍTIDLA JEDN (W)]]*Tabulka13[[#This Row],[KS]]</f>
        <v>240</v>
      </c>
      <c r="N120" s="4" t="s">
        <v>17</v>
      </c>
    </row>
    <row r="121" spans="4:14" x14ac:dyDescent="0.2">
      <c r="E121" s="22" t="s">
        <v>15</v>
      </c>
      <c r="F121" s="22" t="s">
        <v>242</v>
      </c>
      <c r="G121" s="22" t="s">
        <v>242</v>
      </c>
      <c r="H121" s="22" t="s">
        <v>8</v>
      </c>
      <c r="I121" s="22" t="s">
        <v>12</v>
      </c>
      <c r="J121" s="22" t="s">
        <v>6</v>
      </c>
      <c r="K121" s="56">
        <v>60</v>
      </c>
      <c r="L121" s="56">
        <v>8</v>
      </c>
      <c r="M121" s="55">
        <f>Tabulka13[[#This Row],[PŘÍKON SVÍTIDLA JEDN (W)]]*Tabulka13[[#This Row],[KS]]</f>
        <v>480</v>
      </c>
      <c r="N121" s="4" t="s">
        <v>17</v>
      </c>
    </row>
    <row r="122" spans="4:14" x14ac:dyDescent="0.2">
      <c r="E122" s="22" t="s">
        <v>15</v>
      </c>
      <c r="F122" s="22" t="s">
        <v>243</v>
      </c>
      <c r="G122" s="22" t="s">
        <v>243</v>
      </c>
      <c r="H122" s="22" t="s">
        <v>8</v>
      </c>
      <c r="I122" s="22" t="s">
        <v>12</v>
      </c>
      <c r="J122" s="22" t="s">
        <v>6</v>
      </c>
      <c r="K122" s="56">
        <v>60</v>
      </c>
      <c r="L122" s="56">
        <v>8</v>
      </c>
      <c r="M122" s="55">
        <f>Tabulka13[[#This Row],[PŘÍKON SVÍTIDLA JEDN (W)]]*Tabulka13[[#This Row],[KS]]</f>
        <v>480</v>
      </c>
      <c r="N122" s="4" t="s">
        <v>17</v>
      </c>
    </row>
    <row r="123" spans="4:14" x14ac:dyDescent="0.2">
      <c r="E123" s="22" t="s">
        <v>15</v>
      </c>
      <c r="F123" s="22" t="s">
        <v>244</v>
      </c>
      <c r="G123" s="22" t="s">
        <v>244</v>
      </c>
      <c r="H123" s="22" t="s">
        <v>8</v>
      </c>
      <c r="I123" s="22" t="s">
        <v>12</v>
      </c>
      <c r="J123" s="22" t="s">
        <v>6</v>
      </c>
      <c r="K123" s="56">
        <v>60</v>
      </c>
      <c r="L123" s="56">
        <v>7</v>
      </c>
      <c r="M123" s="55">
        <f>Tabulka13[[#This Row],[PŘÍKON SVÍTIDLA JEDN (W)]]*Tabulka13[[#This Row],[KS]]</f>
        <v>420</v>
      </c>
      <c r="N123" s="4" t="s">
        <v>17</v>
      </c>
    </row>
    <row r="124" spans="4:14" x14ac:dyDescent="0.2">
      <c r="E124" s="22" t="s">
        <v>15</v>
      </c>
      <c r="F124" s="22" t="s">
        <v>245</v>
      </c>
      <c r="G124" s="22" t="s">
        <v>26</v>
      </c>
      <c r="H124" s="22" t="s">
        <v>8</v>
      </c>
      <c r="I124" s="22" t="s">
        <v>12</v>
      </c>
      <c r="J124" s="22" t="s">
        <v>6</v>
      </c>
      <c r="K124" s="56">
        <v>60</v>
      </c>
      <c r="L124" s="56">
        <v>1</v>
      </c>
      <c r="M124" s="55">
        <f>Tabulka13[[#This Row],[PŘÍKON SVÍTIDLA JEDN (W)]]*Tabulka13[[#This Row],[KS]]</f>
        <v>60</v>
      </c>
      <c r="N124" s="4" t="s">
        <v>17</v>
      </c>
    </row>
    <row r="125" spans="4:14" x14ac:dyDescent="0.2">
      <c r="E125" s="22" t="s">
        <v>15</v>
      </c>
      <c r="F125" s="22" t="s">
        <v>247</v>
      </c>
      <c r="G125" s="22" t="s">
        <v>247</v>
      </c>
      <c r="H125" s="22" t="s">
        <v>8</v>
      </c>
      <c r="I125" s="22" t="s">
        <v>12</v>
      </c>
      <c r="J125" s="22" t="s">
        <v>6</v>
      </c>
      <c r="K125" s="56">
        <v>60</v>
      </c>
      <c r="L125" s="56">
        <v>1</v>
      </c>
      <c r="M125" s="55">
        <f>Tabulka13[[#This Row],[PŘÍKON SVÍTIDLA JEDN (W)]]*Tabulka13[[#This Row],[KS]]</f>
        <v>60</v>
      </c>
      <c r="N125" s="4" t="s">
        <v>17</v>
      </c>
    </row>
    <row r="126" spans="4:14" x14ac:dyDescent="0.2">
      <c r="E126" s="22" t="s">
        <v>15</v>
      </c>
      <c r="F126" s="22" t="s">
        <v>247</v>
      </c>
      <c r="G126" s="22" t="s">
        <v>248</v>
      </c>
      <c r="H126" s="22" t="s">
        <v>8</v>
      </c>
      <c r="I126" s="22" t="s">
        <v>12</v>
      </c>
      <c r="J126" s="22" t="s">
        <v>6</v>
      </c>
      <c r="K126" s="56">
        <v>60</v>
      </c>
      <c r="L126" s="56">
        <v>1</v>
      </c>
      <c r="M126" s="55">
        <f>Tabulka13[[#This Row],[PŘÍKON SVÍTIDLA JEDN (W)]]*Tabulka13[[#This Row],[KS]]</f>
        <v>60</v>
      </c>
      <c r="N126" s="4" t="s">
        <v>17</v>
      </c>
    </row>
    <row r="127" spans="4:14" x14ac:dyDescent="0.2">
      <c r="E127" s="22" t="s">
        <v>15</v>
      </c>
      <c r="F127" s="22" t="s">
        <v>296</v>
      </c>
      <c r="G127" s="22" t="s">
        <v>26</v>
      </c>
      <c r="H127" s="1" t="s">
        <v>8</v>
      </c>
      <c r="I127" s="1" t="s">
        <v>12</v>
      </c>
      <c r="J127" s="22" t="s">
        <v>6</v>
      </c>
      <c r="K127" s="56">
        <v>60</v>
      </c>
      <c r="L127" s="56">
        <v>1</v>
      </c>
      <c r="M127" s="55">
        <f>Tabulka13[[#This Row],[PŘÍKON SVÍTIDLA JEDN (W)]]*Tabulka13[[#This Row],[KS]]</f>
        <v>60</v>
      </c>
      <c r="N127" s="4" t="s">
        <v>17</v>
      </c>
    </row>
    <row r="128" spans="4:14" x14ac:dyDescent="0.2">
      <c r="E128" s="22" t="s">
        <v>267</v>
      </c>
      <c r="F128" s="22" t="s">
        <v>157</v>
      </c>
      <c r="G128" s="22" t="s">
        <v>157</v>
      </c>
      <c r="H128" s="1" t="s">
        <v>8</v>
      </c>
      <c r="I128" s="1" t="s">
        <v>12</v>
      </c>
      <c r="J128" s="1" t="s">
        <v>6</v>
      </c>
      <c r="K128" s="56">
        <v>60</v>
      </c>
      <c r="L128" s="56">
        <v>2</v>
      </c>
      <c r="M128" s="55">
        <f>Tabulka13[[#This Row],[PŘÍKON SVÍTIDLA JEDN (W)]]*Tabulka13[[#This Row],[KS]]</f>
        <v>120</v>
      </c>
      <c r="N128" s="4" t="s">
        <v>17</v>
      </c>
    </row>
    <row r="129" spans="5:14" x14ac:dyDescent="0.2">
      <c r="E129" s="22" t="s">
        <v>267</v>
      </c>
      <c r="F129" s="22" t="s">
        <v>98</v>
      </c>
      <c r="G129" s="22" t="s">
        <v>98</v>
      </c>
      <c r="H129" s="1" t="s">
        <v>8</v>
      </c>
      <c r="I129" s="1" t="s">
        <v>12</v>
      </c>
      <c r="J129" s="1" t="s">
        <v>6</v>
      </c>
      <c r="K129" s="56">
        <v>60</v>
      </c>
      <c r="L129" s="56">
        <v>2</v>
      </c>
      <c r="M129" s="55">
        <f>Tabulka13[[#This Row],[PŘÍKON SVÍTIDLA JEDN (W)]]*Tabulka13[[#This Row],[KS]]</f>
        <v>120</v>
      </c>
      <c r="N129" s="4" t="s">
        <v>17</v>
      </c>
    </row>
    <row r="130" spans="5:14" x14ac:dyDescent="0.2">
      <c r="E130" s="22" t="s">
        <v>267</v>
      </c>
      <c r="F130" s="22" t="s">
        <v>270</v>
      </c>
      <c r="G130" s="22" t="s">
        <v>270</v>
      </c>
      <c r="H130" s="1" t="s">
        <v>8</v>
      </c>
      <c r="I130" s="1" t="s">
        <v>12</v>
      </c>
      <c r="J130" s="1" t="s">
        <v>6</v>
      </c>
      <c r="K130" s="56">
        <v>60</v>
      </c>
      <c r="L130" s="56">
        <v>2</v>
      </c>
      <c r="M130" s="55">
        <f>Tabulka13[[#This Row],[PŘÍKON SVÍTIDLA JEDN (W)]]*Tabulka13[[#This Row],[KS]]</f>
        <v>120</v>
      </c>
      <c r="N130" s="4" t="s">
        <v>17</v>
      </c>
    </row>
    <row r="131" spans="5:14" x14ac:dyDescent="0.2">
      <c r="E131" s="22" t="s">
        <v>267</v>
      </c>
      <c r="F131" s="22" t="s">
        <v>271</v>
      </c>
      <c r="G131" s="22" t="s">
        <v>271</v>
      </c>
      <c r="H131" s="1" t="s">
        <v>8</v>
      </c>
      <c r="I131" s="1" t="s">
        <v>12</v>
      </c>
      <c r="J131" s="1" t="s">
        <v>6</v>
      </c>
      <c r="K131" s="56">
        <v>60</v>
      </c>
      <c r="L131" s="56">
        <v>2</v>
      </c>
      <c r="M131" s="55">
        <f>Tabulka13[[#This Row],[PŘÍKON SVÍTIDLA JEDN (W)]]*Tabulka13[[#This Row],[KS]]</f>
        <v>120</v>
      </c>
      <c r="N131" s="4" t="s">
        <v>17</v>
      </c>
    </row>
    <row r="132" spans="5:14" x14ac:dyDescent="0.2">
      <c r="E132" s="22" t="s">
        <v>50</v>
      </c>
      <c r="F132" s="22" t="s">
        <v>283</v>
      </c>
      <c r="G132" s="22" t="s">
        <v>283</v>
      </c>
      <c r="H132" s="1" t="s">
        <v>8</v>
      </c>
      <c r="I132" s="1" t="s">
        <v>12</v>
      </c>
      <c r="J132" s="1" t="s">
        <v>6</v>
      </c>
      <c r="K132" s="56">
        <v>60</v>
      </c>
      <c r="L132" s="56">
        <v>2</v>
      </c>
      <c r="M132" s="55">
        <f>Tabulka13[[#This Row],[PŘÍKON SVÍTIDLA JEDN (W)]]*Tabulka13[[#This Row],[KS]]</f>
        <v>120</v>
      </c>
      <c r="N132" s="4" t="s">
        <v>17</v>
      </c>
    </row>
    <row r="133" spans="5:14" x14ac:dyDescent="0.2">
      <c r="E133" s="22" t="s">
        <v>50</v>
      </c>
      <c r="F133" s="22" t="s">
        <v>285</v>
      </c>
      <c r="G133" s="22" t="s">
        <v>288</v>
      </c>
      <c r="H133" s="1" t="s">
        <v>8</v>
      </c>
      <c r="I133" s="1" t="s">
        <v>12</v>
      </c>
      <c r="J133" s="1" t="s">
        <v>6</v>
      </c>
      <c r="K133" s="56">
        <v>60</v>
      </c>
      <c r="L133" s="56">
        <v>1</v>
      </c>
      <c r="M133" s="55">
        <f>Tabulka13[[#This Row],[PŘÍKON SVÍTIDLA JEDN (W)]]*Tabulka13[[#This Row],[KS]]</f>
        <v>60</v>
      </c>
      <c r="N133" s="4" t="s">
        <v>17</v>
      </c>
    </row>
    <row r="134" spans="5:14" x14ac:dyDescent="0.2">
      <c r="E134" s="22" t="s">
        <v>108</v>
      </c>
      <c r="F134" s="22" t="s">
        <v>329</v>
      </c>
      <c r="G134" s="22" t="s">
        <v>26</v>
      </c>
      <c r="H134" s="1" t="s">
        <v>8</v>
      </c>
      <c r="I134" s="1" t="s">
        <v>12</v>
      </c>
      <c r="J134" s="1" t="s">
        <v>6</v>
      </c>
      <c r="K134" s="56">
        <v>60</v>
      </c>
      <c r="L134" s="56">
        <v>1</v>
      </c>
      <c r="M134" s="55">
        <f>Tabulka13[[#This Row],[PŘÍKON SVÍTIDLA JEDN (W)]]*Tabulka13[[#This Row],[KS]]</f>
        <v>60</v>
      </c>
      <c r="N134" s="4" t="s">
        <v>17</v>
      </c>
    </row>
    <row r="135" spans="5:14" x14ac:dyDescent="0.2">
      <c r="E135" s="22" t="s">
        <v>108</v>
      </c>
      <c r="F135" s="22" t="s">
        <v>331</v>
      </c>
      <c r="G135" s="22" t="s">
        <v>29</v>
      </c>
      <c r="H135" s="1" t="s">
        <v>8</v>
      </c>
      <c r="I135" s="1" t="s">
        <v>12</v>
      </c>
      <c r="J135" s="1" t="s">
        <v>6</v>
      </c>
      <c r="K135" s="56">
        <v>60</v>
      </c>
      <c r="L135" s="56">
        <v>2</v>
      </c>
      <c r="M135" s="55">
        <f>Tabulka13[[#This Row],[PŘÍKON SVÍTIDLA JEDN (W)]]*Tabulka13[[#This Row],[KS]]</f>
        <v>120</v>
      </c>
      <c r="N135" s="4" t="s">
        <v>17</v>
      </c>
    </row>
    <row r="136" spans="5:14" x14ac:dyDescent="0.2">
      <c r="E136" s="22" t="s">
        <v>108</v>
      </c>
      <c r="F136" s="22" t="s">
        <v>343</v>
      </c>
      <c r="G136" s="22" t="s">
        <v>343</v>
      </c>
      <c r="H136" s="1" t="s">
        <v>8</v>
      </c>
      <c r="I136" s="1" t="s">
        <v>12</v>
      </c>
      <c r="J136" s="1" t="s">
        <v>6</v>
      </c>
      <c r="K136" s="56">
        <v>60</v>
      </c>
      <c r="L136" s="56">
        <v>1</v>
      </c>
      <c r="M136" s="55">
        <f>Tabulka13[[#This Row],[PŘÍKON SVÍTIDLA JEDN (W)]]*Tabulka13[[#This Row],[KS]]</f>
        <v>60</v>
      </c>
      <c r="N136" s="4" t="s">
        <v>17</v>
      </c>
    </row>
    <row r="137" spans="5:14" x14ac:dyDescent="0.2">
      <c r="E137" s="20" t="s">
        <v>108</v>
      </c>
      <c r="F137" s="20" t="s">
        <v>343</v>
      </c>
      <c r="G137" s="20" t="s">
        <v>343</v>
      </c>
      <c r="H137" s="7" t="s">
        <v>8</v>
      </c>
      <c r="I137" s="7" t="s">
        <v>228</v>
      </c>
      <c r="J137" s="7" t="s">
        <v>6</v>
      </c>
      <c r="K137" s="55">
        <v>60</v>
      </c>
      <c r="L137" s="55">
        <v>1</v>
      </c>
      <c r="M137" s="55">
        <f>Tabulka13[[#This Row],[PŘÍKON SVÍTIDLA JEDN (W)]]*Tabulka13[[#This Row],[KS]]</f>
        <v>60</v>
      </c>
      <c r="N137" s="17" t="s">
        <v>17</v>
      </c>
    </row>
    <row r="138" spans="5:14" x14ac:dyDescent="0.2">
      <c r="E138" s="22" t="s">
        <v>15</v>
      </c>
      <c r="F138" s="22" t="s">
        <v>245</v>
      </c>
      <c r="G138" s="22" t="s">
        <v>245</v>
      </c>
      <c r="H138" s="20" t="s">
        <v>8</v>
      </c>
      <c r="I138" s="20" t="s">
        <v>25</v>
      </c>
      <c r="J138" s="20" t="s">
        <v>88</v>
      </c>
      <c r="K138" s="55">
        <v>36</v>
      </c>
      <c r="L138" s="55">
        <v>19</v>
      </c>
      <c r="M138" s="55">
        <f>Tabulka13[[#This Row],[PŘÍKON SVÍTIDLA JEDN (W)]]*Tabulka13[[#This Row],[KS]]</f>
        <v>684</v>
      </c>
      <c r="N138" s="17" t="s">
        <v>17</v>
      </c>
    </row>
    <row r="139" spans="5:14" x14ac:dyDescent="0.2">
      <c r="E139" s="22" t="s">
        <v>15</v>
      </c>
      <c r="F139" s="22" t="s">
        <v>263</v>
      </c>
      <c r="G139" s="22" t="s">
        <v>264</v>
      </c>
      <c r="H139" s="1" t="s">
        <v>8</v>
      </c>
      <c r="I139" s="1" t="s">
        <v>25</v>
      </c>
      <c r="J139" s="1" t="s">
        <v>88</v>
      </c>
      <c r="K139" s="56">
        <v>36</v>
      </c>
      <c r="L139" s="56">
        <v>2</v>
      </c>
      <c r="M139" s="55">
        <f>Tabulka13[[#This Row],[PŘÍKON SVÍTIDLA JEDN (W)]]*Tabulka13[[#This Row],[KS]]</f>
        <v>72</v>
      </c>
      <c r="N139" s="4" t="s">
        <v>265</v>
      </c>
    </row>
    <row r="140" spans="5:14" x14ac:dyDescent="0.2">
      <c r="E140" s="22" t="s">
        <v>50</v>
      </c>
      <c r="F140" s="22" t="s">
        <v>304</v>
      </c>
      <c r="G140" s="22" t="s">
        <v>258</v>
      </c>
      <c r="H140" s="1" t="s">
        <v>8</v>
      </c>
      <c r="I140" s="1" t="s">
        <v>25</v>
      </c>
      <c r="J140" s="1" t="s">
        <v>27</v>
      </c>
      <c r="K140" s="56">
        <f>2*18</f>
        <v>36</v>
      </c>
      <c r="L140" s="56">
        <v>6</v>
      </c>
      <c r="M140" s="55">
        <f>Tabulka13[[#This Row],[PŘÍKON SVÍTIDLA JEDN (W)]]*Tabulka13[[#This Row],[KS]]</f>
        <v>216</v>
      </c>
      <c r="N140" s="4" t="s">
        <v>17</v>
      </c>
    </row>
    <row r="141" spans="5:14" x14ac:dyDescent="0.2">
      <c r="E141" s="22" t="s">
        <v>50</v>
      </c>
      <c r="F141" s="22" t="s">
        <v>306</v>
      </c>
      <c r="G141" s="22" t="s">
        <v>26</v>
      </c>
      <c r="H141" s="1" t="s">
        <v>8</v>
      </c>
      <c r="I141" s="1" t="s">
        <v>25</v>
      </c>
      <c r="J141" s="1" t="s">
        <v>27</v>
      </c>
      <c r="K141" s="56">
        <f>2*18</f>
        <v>36</v>
      </c>
      <c r="L141" s="56">
        <v>2</v>
      </c>
      <c r="M141" s="55">
        <f>Tabulka13[[#This Row],[PŘÍKON SVÍTIDLA JEDN (W)]]*Tabulka13[[#This Row],[KS]]</f>
        <v>72</v>
      </c>
      <c r="N141" s="4" t="s">
        <v>17</v>
      </c>
    </row>
    <row r="142" spans="5:14" x14ac:dyDescent="0.2">
      <c r="E142" s="22" t="s">
        <v>108</v>
      </c>
      <c r="F142" s="47" t="s">
        <v>333</v>
      </c>
      <c r="G142" s="22" t="s">
        <v>52</v>
      </c>
      <c r="H142" s="1" t="s">
        <v>8</v>
      </c>
      <c r="I142" s="1" t="s">
        <v>25</v>
      </c>
      <c r="J142" s="1" t="s">
        <v>88</v>
      </c>
      <c r="K142" s="56">
        <v>36</v>
      </c>
      <c r="L142" s="56">
        <v>2</v>
      </c>
      <c r="M142" s="55">
        <f>Tabulka13[[#This Row],[PŘÍKON SVÍTIDLA JEDN (W)]]*Tabulka13[[#This Row],[KS]]</f>
        <v>72</v>
      </c>
      <c r="N142" s="4" t="s">
        <v>17</v>
      </c>
    </row>
    <row r="143" spans="5:14" x14ac:dyDescent="0.2">
      <c r="E143" s="20"/>
      <c r="F143" s="20" t="s">
        <v>219</v>
      </c>
      <c r="G143" s="20" t="s">
        <v>219</v>
      </c>
      <c r="H143" s="20" t="s">
        <v>8</v>
      </c>
      <c r="I143" s="20" t="s">
        <v>25</v>
      </c>
      <c r="J143" s="20" t="s">
        <v>220</v>
      </c>
      <c r="K143" s="55">
        <v>33</v>
      </c>
      <c r="L143" s="55">
        <v>1</v>
      </c>
      <c r="M143" s="55">
        <f>Tabulka13[[#This Row],[PŘÍKON SVÍTIDLA JEDN (W)]]*Tabulka13[[#This Row],[KS]]</f>
        <v>33</v>
      </c>
      <c r="N143" s="17" t="s">
        <v>221</v>
      </c>
    </row>
    <row r="144" spans="5:14" x14ac:dyDescent="0.2">
      <c r="E144" s="22" t="s">
        <v>15</v>
      </c>
      <c r="F144" s="22" t="s">
        <v>249</v>
      </c>
      <c r="G144" s="22" t="s">
        <v>249</v>
      </c>
      <c r="H144" s="22" t="s">
        <v>8</v>
      </c>
      <c r="I144" s="22" t="s">
        <v>25</v>
      </c>
      <c r="J144" s="22" t="s">
        <v>220</v>
      </c>
      <c r="K144" s="56">
        <v>33</v>
      </c>
      <c r="L144" s="56">
        <v>1</v>
      </c>
      <c r="M144" s="55">
        <f>Tabulka13[[#This Row],[PŘÍKON SVÍTIDLA JEDN (W)]]*Tabulka13[[#This Row],[KS]]</f>
        <v>33</v>
      </c>
      <c r="N144" s="4" t="s">
        <v>221</v>
      </c>
    </row>
    <row r="145" spans="4:14" x14ac:dyDescent="0.2">
      <c r="E145" s="22" t="s">
        <v>15</v>
      </c>
      <c r="F145" s="22" t="s">
        <v>253</v>
      </c>
      <c r="G145" s="22" t="s">
        <v>253</v>
      </c>
      <c r="H145" s="22" t="s">
        <v>8</v>
      </c>
      <c r="I145" s="22" t="s">
        <v>25</v>
      </c>
      <c r="J145" s="22" t="s">
        <v>220</v>
      </c>
      <c r="K145" s="56">
        <v>33</v>
      </c>
      <c r="L145" s="56">
        <v>1</v>
      </c>
      <c r="M145" s="55">
        <f>Tabulka13[[#This Row],[PŘÍKON SVÍTIDLA JEDN (W)]]*Tabulka13[[#This Row],[KS]]</f>
        <v>33</v>
      </c>
      <c r="N145" s="4" t="s">
        <v>221</v>
      </c>
    </row>
    <row r="146" spans="4:14" x14ac:dyDescent="0.2">
      <c r="E146" s="22" t="s">
        <v>15</v>
      </c>
      <c r="F146" s="22" t="s">
        <v>254</v>
      </c>
      <c r="G146" s="22" t="s">
        <v>254</v>
      </c>
      <c r="H146" s="1" t="s">
        <v>8</v>
      </c>
      <c r="I146" s="1" t="s">
        <v>25</v>
      </c>
      <c r="J146" s="1" t="s">
        <v>255</v>
      </c>
      <c r="K146" s="56">
        <v>22</v>
      </c>
      <c r="L146" s="56">
        <v>1</v>
      </c>
      <c r="M146" s="55">
        <f>Tabulka13[[#This Row],[PŘÍKON SVÍTIDLA JEDN (W)]]*Tabulka13[[#This Row],[KS]]</f>
        <v>22</v>
      </c>
      <c r="N146" s="4" t="s">
        <v>221</v>
      </c>
    </row>
    <row r="147" spans="4:14" x14ac:dyDescent="0.2">
      <c r="E147" s="22" t="s">
        <v>15</v>
      </c>
      <c r="F147" s="22" t="s">
        <v>236</v>
      </c>
      <c r="G147" s="22" t="s">
        <v>33</v>
      </c>
      <c r="H147" s="22" t="s">
        <v>8</v>
      </c>
      <c r="I147" s="22" t="s">
        <v>25</v>
      </c>
      <c r="J147" s="22" t="s">
        <v>104</v>
      </c>
      <c r="K147" s="56">
        <v>18</v>
      </c>
      <c r="L147" s="56">
        <v>2</v>
      </c>
      <c r="M147" s="55">
        <f>Tabulka13[[#This Row],[PŘÍKON SVÍTIDLA JEDN (W)]]*Tabulka13[[#This Row],[KS]]</f>
        <v>36</v>
      </c>
      <c r="N147" s="4" t="s">
        <v>17</v>
      </c>
    </row>
    <row r="148" spans="4:14" x14ac:dyDescent="0.2">
      <c r="E148" s="22" t="s">
        <v>15</v>
      </c>
      <c r="F148" s="22" t="s">
        <v>245</v>
      </c>
      <c r="G148" s="22" t="s">
        <v>245</v>
      </c>
      <c r="H148" s="22" t="s">
        <v>8</v>
      </c>
      <c r="I148" s="22" t="s">
        <v>25</v>
      </c>
      <c r="J148" s="22" t="s">
        <v>104</v>
      </c>
      <c r="K148" s="56">
        <v>18</v>
      </c>
      <c r="L148" s="56">
        <v>5</v>
      </c>
      <c r="M148" s="55">
        <f>Tabulka13[[#This Row],[PŘÍKON SVÍTIDLA JEDN (W)]]*Tabulka13[[#This Row],[KS]]</f>
        <v>90</v>
      </c>
      <c r="N148" s="4" t="s">
        <v>17</v>
      </c>
    </row>
    <row r="149" spans="4:14" x14ac:dyDescent="0.2">
      <c r="E149" s="22" t="s">
        <v>50</v>
      </c>
      <c r="F149" s="22" t="s">
        <v>24</v>
      </c>
      <c r="G149" s="22" t="s">
        <v>79</v>
      </c>
      <c r="H149" s="1" t="s">
        <v>8</v>
      </c>
      <c r="I149" s="1" t="s">
        <v>25</v>
      </c>
      <c r="J149" s="1" t="s">
        <v>278</v>
      </c>
      <c r="K149" s="56">
        <v>10</v>
      </c>
      <c r="L149" s="56">
        <v>1</v>
      </c>
      <c r="M149" s="55">
        <f>Tabulka13[[#This Row],[PŘÍKON SVÍTIDLA JEDN (W)]]*Tabulka13[[#This Row],[KS]]</f>
        <v>10</v>
      </c>
      <c r="N149" s="4" t="s">
        <v>17</v>
      </c>
    </row>
    <row r="150" spans="4:14" x14ac:dyDescent="0.2">
      <c r="E150" s="23" t="s">
        <v>267</v>
      </c>
      <c r="F150" s="23" t="s">
        <v>98</v>
      </c>
      <c r="G150" s="23" t="s">
        <v>98</v>
      </c>
      <c r="H150" s="3" t="s">
        <v>8</v>
      </c>
      <c r="I150" s="3" t="s">
        <v>269</v>
      </c>
      <c r="J150" s="3"/>
      <c r="K150" s="57">
        <v>6</v>
      </c>
      <c r="L150" s="57">
        <v>1</v>
      </c>
      <c r="M150" s="57">
        <f>Tabulka13[[#This Row],[PŘÍKON SVÍTIDLA JEDN (W)]]*Tabulka13[[#This Row],[KS]]</f>
        <v>6</v>
      </c>
      <c r="N150" s="10" t="s">
        <v>32</v>
      </c>
    </row>
    <row r="151" spans="4:14" x14ac:dyDescent="0.2">
      <c r="D151" s="46" t="s">
        <v>343</v>
      </c>
      <c r="E151" s="22" t="s">
        <v>267</v>
      </c>
      <c r="F151" s="22" t="s">
        <v>270</v>
      </c>
      <c r="G151" s="22" t="s">
        <v>270</v>
      </c>
      <c r="H151" s="1" t="s">
        <v>8</v>
      </c>
      <c r="I151" s="1" t="s">
        <v>269</v>
      </c>
      <c r="K151" s="56">
        <v>6</v>
      </c>
      <c r="L151" s="56">
        <v>1</v>
      </c>
      <c r="M151" s="55">
        <f>Tabulka13[[#This Row],[PŘÍKON SVÍTIDLA JEDN (W)]]*Tabulka13[[#This Row],[KS]]</f>
        <v>6</v>
      </c>
      <c r="N151" s="4" t="s">
        <v>32</v>
      </c>
    </row>
    <row r="152" spans="4:14" ht="13.5" thickBot="1" x14ac:dyDescent="0.25">
      <c r="E152" s="40" t="s">
        <v>15</v>
      </c>
      <c r="F152" s="40" t="s">
        <v>225</v>
      </c>
      <c r="G152" s="40" t="s">
        <v>225</v>
      </c>
      <c r="H152" s="40" t="s">
        <v>8</v>
      </c>
      <c r="I152" s="40" t="s">
        <v>227</v>
      </c>
      <c r="J152" s="40" t="s">
        <v>226</v>
      </c>
      <c r="K152" s="58">
        <v>5</v>
      </c>
      <c r="L152" s="58">
        <v>2</v>
      </c>
      <c r="M152" s="58">
        <f>Tabulka13[[#This Row],[PŘÍKON SVÍTIDLA JEDN (W)]]*Tabulka13[[#This Row],[KS]]</f>
        <v>10</v>
      </c>
      <c r="N152" s="44"/>
    </row>
    <row r="153" spans="4:14" ht="13.5" thickTop="1" x14ac:dyDescent="0.2">
      <c r="E153" s="48"/>
      <c r="F153" s="48"/>
      <c r="G153" s="48"/>
      <c r="H153" s="49"/>
      <c r="I153" s="49"/>
      <c r="J153" s="49"/>
      <c r="K153" s="59">
        <f>SUBTOTAL(109,K12:K152)</f>
        <v>42360</v>
      </c>
      <c r="L153" s="59">
        <f>SUBTOTAL(109,L12:L152)</f>
        <v>327</v>
      </c>
      <c r="M153" s="59">
        <f>SUBTOTAL(109,M12:M152)</f>
        <v>57817</v>
      </c>
      <c r="N153" s="48" t="s">
        <v>202</v>
      </c>
    </row>
    <row r="154" spans="4:14" x14ac:dyDescent="0.2">
      <c r="E154" s="22"/>
    </row>
    <row r="155" spans="4:14" x14ac:dyDescent="0.2">
      <c r="E155" s="22"/>
    </row>
    <row r="156" spans="4:14" x14ac:dyDescent="0.2">
      <c r="E156" s="22"/>
    </row>
    <row r="157" spans="4:14" x14ac:dyDescent="0.2">
      <c r="E157" s="22"/>
    </row>
    <row r="158" spans="4:14" x14ac:dyDescent="0.2">
      <c r="E158" s="22"/>
    </row>
    <row r="159" spans="4:14" x14ac:dyDescent="0.2">
      <c r="E159" s="22"/>
    </row>
    <row r="160" spans="4:14" x14ac:dyDescent="0.2">
      <c r="E160" s="22"/>
    </row>
    <row r="161" spans="5:5" x14ac:dyDescent="0.2">
      <c r="E161" s="22"/>
    </row>
    <row r="162" spans="5:5" x14ac:dyDescent="0.2">
      <c r="E162" s="22"/>
    </row>
    <row r="163" spans="5:5" x14ac:dyDescent="0.2">
      <c r="E163" s="22"/>
    </row>
    <row r="164" spans="5:5" x14ac:dyDescent="0.2">
      <c r="E164" s="22"/>
    </row>
    <row r="165" spans="5:5" x14ac:dyDescent="0.2">
      <c r="E165" s="22"/>
    </row>
    <row r="166" spans="5:5" x14ac:dyDescent="0.2">
      <c r="E166" s="22"/>
    </row>
    <row r="167" spans="5:5" x14ac:dyDescent="0.2">
      <c r="E167" s="22"/>
    </row>
    <row r="168" spans="5:5" x14ac:dyDescent="0.2">
      <c r="E168" s="22"/>
    </row>
    <row r="169" spans="5:5" x14ac:dyDescent="0.2">
      <c r="E169" s="22"/>
    </row>
    <row r="170" spans="5:5" x14ac:dyDescent="0.2">
      <c r="E170" s="22"/>
    </row>
  </sheetData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</sheetPr>
  <dimension ref="A1:BL227"/>
  <sheetViews>
    <sheetView showGridLines="0" zoomScale="85" zoomScaleNormal="85" workbookViewId="0">
      <pane ySplit="11" topLeftCell="A177" activePane="bottomLeft" state="frozen"/>
      <selection pane="bottomLeft" activeCell="L20" sqref="L20:L207"/>
    </sheetView>
  </sheetViews>
  <sheetFormatPr defaultColWidth="6.7109375" defaultRowHeight="12.75" x14ac:dyDescent="0.2"/>
  <cols>
    <col min="1" max="1" width="6.7109375" style="1"/>
    <col min="2" max="2" width="10.5703125" style="1" customWidth="1"/>
    <col min="3" max="3" width="12.28515625" style="13" customWidth="1"/>
    <col min="4" max="4" width="5.140625" style="13" customWidth="1"/>
    <col min="5" max="5" width="9.140625" style="1" customWidth="1"/>
    <col min="6" max="6" width="33.85546875" style="22" customWidth="1"/>
    <col min="7" max="7" width="33.7109375" style="22" customWidth="1"/>
    <col min="8" max="8" width="14.7109375" style="1" customWidth="1"/>
    <col min="9" max="9" width="12.28515625" style="1" customWidth="1"/>
    <col min="10" max="10" width="12.85546875" style="1" customWidth="1"/>
    <col min="11" max="11" width="12.7109375" style="33" customWidth="1"/>
    <col min="12" max="12" width="5.7109375" style="22" customWidth="1"/>
    <col min="13" max="13" width="17.28515625" style="1" customWidth="1"/>
    <col min="14" max="14" width="9.42578125" style="4" customWidth="1"/>
    <col min="15" max="21" width="8.7109375" style="1" customWidth="1"/>
    <col min="22" max="22" width="6.7109375" style="1" customWidth="1"/>
    <col min="23" max="35" width="8.7109375" style="1" customWidth="1"/>
    <col min="36" max="36" width="6.7109375" style="1" customWidth="1"/>
    <col min="37" max="49" width="8.7109375" style="1" customWidth="1"/>
    <col min="50" max="50" width="6.7109375" style="1" customWidth="1"/>
    <col min="51" max="63" width="8.7109375" style="1" customWidth="1"/>
    <col min="64" max="64" width="6.7109375" style="1" customWidth="1"/>
    <col min="65" max="16384" width="6.7109375" style="1"/>
  </cols>
  <sheetData>
    <row r="1" spans="1:64" x14ac:dyDescent="0.2">
      <c r="V1" s="7"/>
      <c r="AJ1" s="7"/>
    </row>
    <row r="2" spans="1:64" x14ac:dyDescent="0.2">
      <c r="V2" s="7"/>
      <c r="AJ2" s="7"/>
    </row>
    <row r="3" spans="1:64" ht="19.5" customHeight="1" x14ac:dyDescent="0.35">
      <c r="A3" s="84" t="s">
        <v>346</v>
      </c>
      <c r="B3" s="84"/>
      <c r="C3" s="84"/>
      <c r="D3" s="45"/>
      <c r="F3" s="22" t="s">
        <v>203</v>
      </c>
      <c r="V3" s="7"/>
      <c r="AJ3" s="7"/>
    </row>
    <row r="4" spans="1:64" x14ac:dyDescent="0.2">
      <c r="A4" s="9"/>
      <c r="B4" s="8"/>
      <c r="E4" s="7"/>
      <c r="F4" s="26"/>
      <c r="G4" s="20"/>
      <c r="H4" s="13"/>
      <c r="I4" s="7"/>
      <c r="J4" s="7"/>
      <c r="K4" s="34"/>
      <c r="M4" s="7"/>
      <c r="N4" s="17"/>
      <c r="T4" s="2"/>
      <c r="U4" s="2"/>
      <c r="V4" s="16"/>
      <c r="W4" s="7"/>
      <c r="X4" s="7"/>
      <c r="Y4" s="7"/>
      <c r="Z4" s="7"/>
      <c r="AA4" s="7"/>
      <c r="AB4" s="7"/>
      <c r="AH4" s="2"/>
      <c r="AI4" s="2"/>
      <c r="AJ4" s="16"/>
      <c r="AK4" s="2"/>
      <c r="AL4" s="2"/>
      <c r="AM4" s="2"/>
      <c r="AN4" s="2"/>
      <c r="AW4" s="2"/>
      <c r="AX4" s="2"/>
      <c r="BK4" s="2"/>
      <c r="BL4" s="2"/>
    </row>
    <row r="5" spans="1:64" ht="12.75" customHeight="1" x14ac:dyDescent="0.2">
      <c r="E5" s="26" t="s">
        <v>0</v>
      </c>
      <c r="F5" s="22" t="s">
        <v>2</v>
      </c>
      <c r="G5" s="19"/>
      <c r="H5" s="7"/>
      <c r="T5" s="2"/>
      <c r="U5" s="2"/>
      <c r="V5" s="16"/>
      <c r="W5" s="7"/>
      <c r="X5" s="7"/>
      <c r="Y5" s="7"/>
      <c r="AH5" s="2"/>
      <c r="AI5" s="2"/>
      <c r="AJ5" s="16"/>
      <c r="AK5" s="2"/>
      <c r="AL5" s="2"/>
      <c r="AM5" s="2"/>
      <c r="AN5" s="2"/>
      <c r="AW5" s="2"/>
      <c r="AX5" s="2"/>
      <c r="BK5" s="2"/>
      <c r="BL5" s="2"/>
    </row>
    <row r="6" spans="1:64" x14ac:dyDescent="0.2">
      <c r="C6" s="1"/>
      <c r="E6" s="7"/>
      <c r="F6" s="26"/>
      <c r="G6" s="20"/>
      <c r="H6" s="7"/>
      <c r="T6" s="2"/>
      <c r="U6" s="2"/>
      <c r="V6" s="16"/>
      <c r="X6" s="7"/>
      <c r="Y6" s="7"/>
      <c r="AH6" s="2"/>
      <c r="AI6" s="2"/>
      <c r="AJ6" s="16"/>
      <c r="AK6" s="2"/>
      <c r="AM6" s="2"/>
      <c r="AN6" s="2"/>
      <c r="AW6" s="2"/>
      <c r="AX6" s="2"/>
      <c r="BK6" s="2"/>
      <c r="BL6" s="2"/>
    </row>
    <row r="7" spans="1:64" x14ac:dyDescent="0.2">
      <c r="C7" s="1"/>
      <c r="E7" s="7"/>
      <c r="F7" s="27"/>
      <c r="G7" s="20"/>
      <c r="H7" s="7"/>
      <c r="T7" s="2"/>
      <c r="U7" s="2"/>
      <c r="V7" s="16"/>
      <c r="W7" s="7"/>
      <c r="X7" s="7"/>
      <c r="Y7" s="7"/>
      <c r="AH7" s="2"/>
      <c r="AI7" s="2"/>
      <c r="AJ7" s="16"/>
      <c r="AK7" s="2"/>
      <c r="AM7" s="2"/>
      <c r="AN7" s="2"/>
      <c r="AW7" s="2"/>
      <c r="AX7" s="2"/>
      <c r="BK7" s="2"/>
      <c r="BL7" s="2"/>
    </row>
    <row r="8" spans="1:64" x14ac:dyDescent="0.2">
      <c r="C8" s="1"/>
      <c r="Q8" s="7"/>
      <c r="R8" s="7"/>
      <c r="T8" s="2"/>
      <c r="U8" s="2"/>
      <c r="V8" s="16"/>
      <c r="AB8" s="7"/>
      <c r="AC8" s="7"/>
      <c r="AD8" s="7"/>
      <c r="AE8" s="7"/>
      <c r="AF8" s="7"/>
      <c r="AH8" s="2"/>
      <c r="AI8" s="2"/>
      <c r="AJ8" s="16"/>
      <c r="AK8" s="2"/>
      <c r="AL8" s="11"/>
      <c r="AM8" s="2"/>
      <c r="AN8" s="2"/>
      <c r="AW8" s="2"/>
      <c r="AX8" s="2"/>
      <c r="BK8" s="2"/>
      <c r="BL8" s="2"/>
    </row>
    <row r="9" spans="1:64" x14ac:dyDescent="0.2">
      <c r="C9" s="1"/>
      <c r="O9" s="7"/>
      <c r="P9" s="7"/>
      <c r="Q9" s="7"/>
      <c r="R9" s="7"/>
      <c r="S9" s="7"/>
      <c r="T9" s="16"/>
      <c r="U9" s="16"/>
      <c r="V9" s="16"/>
      <c r="AB9" s="7"/>
      <c r="AC9" s="7"/>
      <c r="AD9" s="7"/>
      <c r="AE9" s="7"/>
      <c r="AF9" s="7"/>
      <c r="AG9" s="7"/>
      <c r="AH9" s="2"/>
      <c r="AI9" s="2"/>
      <c r="AJ9" s="16"/>
      <c r="AK9" s="2"/>
      <c r="AL9" s="2"/>
      <c r="AM9" s="2"/>
      <c r="AN9" s="2"/>
      <c r="AW9" s="2"/>
      <c r="AX9" s="2"/>
      <c r="BK9" s="2"/>
      <c r="BL9" s="2"/>
    </row>
    <row r="10" spans="1:64" x14ac:dyDescent="0.2">
      <c r="A10" s="3"/>
      <c r="B10" s="3"/>
      <c r="C10" s="3"/>
      <c r="F10" s="23"/>
      <c r="G10" s="23"/>
      <c r="H10" s="3"/>
      <c r="I10" s="3"/>
      <c r="J10" s="3"/>
      <c r="K10" s="35"/>
      <c r="L10" s="23"/>
      <c r="M10" s="3"/>
      <c r="N10" s="10"/>
      <c r="O10" s="18"/>
      <c r="P10" s="18"/>
      <c r="Q10" s="7"/>
      <c r="R10" s="7"/>
      <c r="S10" s="7"/>
      <c r="T10" s="7"/>
      <c r="U10" s="7"/>
      <c r="V10" s="7"/>
      <c r="AB10" s="7"/>
      <c r="AC10" s="7"/>
      <c r="AD10" s="7"/>
      <c r="AE10" s="7"/>
      <c r="AF10" s="7"/>
      <c r="AG10" s="7"/>
      <c r="AJ10" s="7"/>
    </row>
    <row r="11" spans="1:64" s="6" customFormat="1" ht="26.25" customHeight="1" x14ac:dyDescent="0.2">
      <c r="D11" s="14"/>
      <c r="E11" s="29" t="s">
        <v>193</v>
      </c>
      <c r="F11" s="30" t="s">
        <v>194</v>
      </c>
      <c r="G11" s="30" t="s">
        <v>195</v>
      </c>
      <c r="H11" s="29" t="s">
        <v>196</v>
      </c>
      <c r="I11" s="29" t="s">
        <v>197</v>
      </c>
      <c r="J11" s="29" t="s">
        <v>198</v>
      </c>
      <c r="K11" s="38" t="s">
        <v>344</v>
      </c>
      <c r="L11" s="30" t="s">
        <v>201</v>
      </c>
      <c r="M11" s="37" t="s">
        <v>199</v>
      </c>
      <c r="N11" s="37" t="s">
        <v>200</v>
      </c>
      <c r="O11" s="18"/>
      <c r="P11" s="18"/>
      <c r="Q11" s="18"/>
      <c r="R11" s="18"/>
      <c r="S11" s="18"/>
      <c r="T11" s="18"/>
      <c r="U11" s="18"/>
      <c r="V11" s="18"/>
      <c r="AJ11" s="18"/>
    </row>
    <row r="12" spans="1:64" s="6" customFormat="1" ht="12.75" hidden="1" customHeight="1" x14ac:dyDescent="0.2">
      <c r="C12" s="5"/>
      <c r="D12" s="12"/>
      <c r="E12" s="20" t="s">
        <v>14</v>
      </c>
      <c r="F12" s="20" t="s">
        <v>5</v>
      </c>
      <c r="G12" s="20" t="s">
        <v>5</v>
      </c>
      <c r="H12" s="20" t="s">
        <v>8</v>
      </c>
      <c r="I12" s="22" t="s">
        <v>12</v>
      </c>
      <c r="J12" s="20" t="s">
        <v>6</v>
      </c>
      <c r="K12" s="55">
        <v>60</v>
      </c>
      <c r="L12" s="56">
        <v>1</v>
      </c>
      <c r="M12" s="55">
        <f>Tabulka1[[#This Row],[PŘÍKON SVÍTIDLA JEDN (W)]]*Tabulka1[[#This Row],[KS]]</f>
        <v>60</v>
      </c>
      <c r="N12" s="17" t="s">
        <v>17</v>
      </c>
      <c r="O12" s="18"/>
      <c r="P12" s="7"/>
      <c r="Q12" s="18"/>
      <c r="R12" s="18"/>
      <c r="S12" s="18"/>
      <c r="T12" s="18"/>
      <c r="U12" s="18"/>
      <c r="V12" s="18"/>
    </row>
    <row r="13" spans="1:64" hidden="1" x14ac:dyDescent="0.2">
      <c r="A13" s="6"/>
      <c r="B13" s="6"/>
      <c r="C13" s="5"/>
      <c r="E13" s="20" t="s">
        <v>14</v>
      </c>
      <c r="F13" s="20" t="s">
        <v>39</v>
      </c>
      <c r="G13" s="20" t="s">
        <v>7</v>
      </c>
      <c r="H13" s="20" t="s">
        <v>8</v>
      </c>
      <c r="I13" s="22" t="s">
        <v>12</v>
      </c>
      <c r="J13" s="20" t="s">
        <v>6</v>
      </c>
      <c r="K13" s="55">
        <v>60</v>
      </c>
      <c r="L13" s="56">
        <v>11</v>
      </c>
      <c r="M13" s="55">
        <f>Tabulka1[[#This Row],[PŘÍKON SVÍTIDLA JEDN (W)]]*Tabulka1[[#This Row],[KS]]</f>
        <v>660</v>
      </c>
      <c r="N13" s="17" t="s">
        <v>18</v>
      </c>
      <c r="O13" s="21"/>
      <c r="P13" s="21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</row>
    <row r="14" spans="1:64" s="15" customFormat="1" hidden="1" x14ac:dyDescent="0.2">
      <c r="A14" s="1"/>
      <c r="B14" s="1"/>
      <c r="C14" s="13"/>
      <c r="D14" s="24"/>
      <c r="E14" s="20" t="s">
        <v>14</v>
      </c>
      <c r="F14" s="22" t="s">
        <v>9</v>
      </c>
      <c r="G14" s="22" t="s">
        <v>9</v>
      </c>
      <c r="H14" s="22" t="s">
        <v>8</v>
      </c>
      <c r="I14" s="22" t="s">
        <v>10</v>
      </c>
      <c r="J14" s="22" t="s">
        <v>11</v>
      </c>
      <c r="K14" s="56">
        <v>6</v>
      </c>
      <c r="L14" s="56">
        <v>8</v>
      </c>
      <c r="M14" s="55">
        <f>Tabulka1[[#This Row],[PŘÍKON SVÍTIDLA JEDN (W)]]*Tabulka1[[#This Row],[KS]]</f>
        <v>48</v>
      </c>
      <c r="N14" s="4" t="s">
        <v>19</v>
      </c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</row>
    <row r="15" spans="1:64" s="22" customFormat="1" ht="12.75" hidden="1" customHeight="1" x14ac:dyDescent="0.2">
      <c r="A15" s="6" t="s">
        <v>192</v>
      </c>
      <c r="B15" s="15"/>
      <c r="C15" s="24"/>
      <c r="D15" s="26"/>
      <c r="E15" s="20" t="s">
        <v>14</v>
      </c>
      <c r="F15" s="22" t="s">
        <v>9</v>
      </c>
      <c r="G15" s="22" t="s">
        <v>9</v>
      </c>
      <c r="H15" s="22" t="s">
        <v>8</v>
      </c>
      <c r="I15" s="22" t="s">
        <v>12</v>
      </c>
      <c r="J15" s="22" t="s">
        <v>6</v>
      </c>
      <c r="K15" s="56">
        <v>60</v>
      </c>
      <c r="L15" s="56">
        <v>22</v>
      </c>
      <c r="M15" s="55">
        <f>Tabulka1[[#This Row],[PŘÍKON SVÍTIDLA JEDN (W)]]*Tabulka1[[#This Row],[KS]]</f>
        <v>1320</v>
      </c>
      <c r="N15" s="4" t="s">
        <v>17</v>
      </c>
      <c r="O15" s="20"/>
      <c r="P15" s="20"/>
      <c r="Q15" s="20"/>
      <c r="R15" s="20"/>
      <c r="S15" s="20"/>
      <c r="T15" s="20"/>
      <c r="U15" s="20"/>
      <c r="V15" s="20"/>
    </row>
    <row r="16" spans="1:64" s="22" customFormat="1" hidden="1" x14ac:dyDescent="0.2">
      <c r="A16" s="6" t="s">
        <v>1</v>
      </c>
      <c r="B16" s="20"/>
      <c r="C16" s="26"/>
      <c r="D16" s="26"/>
      <c r="E16" s="23"/>
      <c r="F16" s="23"/>
      <c r="G16" s="28"/>
      <c r="H16" s="23" t="s">
        <v>13</v>
      </c>
      <c r="I16" s="23"/>
      <c r="J16" s="23"/>
      <c r="K16" s="35"/>
      <c r="L16" s="23"/>
      <c r="M16" s="39"/>
      <c r="N16" s="10"/>
    </row>
    <row r="17" spans="1:14" s="22" customFormat="1" hidden="1" x14ac:dyDescent="0.2">
      <c r="A17" s="6" t="s">
        <v>3</v>
      </c>
      <c r="B17" s="20"/>
      <c r="D17" s="26"/>
      <c r="E17" s="20" t="s">
        <v>15</v>
      </c>
      <c r="F17" s="20" t="s">
        <v>16</v>
      </c>
      <c r="G17" s="20"/>
      <c r="H17" s="20" t="s">
        <v>8</v>
      </c>
      <c r="I17" s="20" t="s">
        <v>12</v>
      </c>
      <c r="J17" s="20" t="s">
        <v>6</v>
      </c>
      <c r="K17" s="55">
        <v>60</v>
      </c>
      <c r="L17" s="56">
        <v>4</v>
      </c>
      <c r="M17" s="55">
        <f>Tabulka1[[#This Row],[PŘÍKON SVÍTIDLA JEDN (W)]]*Tabulka1[[#This Row],[KS]]</f>
        <v>240</v>
      </c>
      <c r="N17" s="17" t="s">
        <v>17</v>
      </c>
    </row>
    <row r="18" spans="1:14" s="22" customFormat="1" hidden="1" x14ac:dyDescent="0.2">
      <c r="A18" s="6" t="s">
        <v>4</v>
      </c>
      <c r="B18" s="20"/>
      <c r="D18" s="26"/>
      <c r="E18" s="22" t="s">
        <v>15</v>
      </c>
      <c r="F18" s="22" t="s">
        <v>21</v>
      </c>
      <c r="G18" s="22" t="s">
        <v>20</v>
      </c>
      <c r="H18" s="22" t="s">
        <v>8</v>
      </c>
      <c r="I18" s="22" t="s">
        <v>12</v>
      </c>
      <c r="J18" s="22" t="s">
        <v>6</v>
      </c>
      <c r="K18" s="56">
        <v>60</v>
      </c>
      <c r="L18" s="56">
        <v>2</v>
      </c>
      <c r="M18" s="55">
        <f>Tabulka1[[#This Row],[PŘÍKON SVÍTIDLA JEDN (W)]]*Tabulka1[[#This Row],[KS]]</f>
        <v>120</v>
      </c>
      <c r="N18" s="4" t="s">
        <v>17</v>
      </c>
    </row>
    <row r="19" spans="1:14" s="22" customFormat="1" hidden="1" x14ac:dyDescent="0.2">
      <c r="B19" s="20"/>
      <c r="D19" s="26"/>
      <c r="E19" s="22" t="s">
        <v>15</v>
      </c>
      <c r="F19" s="22" t="s">
        <v>21</v>
      </c>
      <c r="G19" s="22" t="s">
        <v>22</v>
      </c>
      <c r="H19" s="22" t="s">
        <v>8</v>
      </c>
      <c r="I19" s="22" t="s">
        <v>12</v>
      </c>
      <c r="J19" s="22" t="s">
        <v>6</v>
      </c>
      <c r="K19" s="56">
        <v>60</v>
      </c>
      <c r="L19" s="56">
        <v>3</v>
      </c>
      <c r="M19" s="55">
        <f>Tabulka1[[#This Row],[PŘÍKON SVÍTIDLA JEDN (W)]]*Tabulka1[[#This Row],[KS]]</f>
        <v>180</v>
      </c>
      <c r="N19" s="4" t="s">
        <v>17</v>
      </c>
    </row>
    <row r="20" spans="1:14" s="22" customFormat="1" x14ac:dyDescent="0.2">
      <c r="A20" s="27" t="s">
        <v>30</v>
      </c>
      <c r="B20" s="20"/>
      <c r="D20" s="27"/>
      <c r="E20" s="22" t="s">
        <v>15</v>
      </c>
      <c r="F20" s="22" t="s">
        <v>21</v>
      </c>
      <c r="G20" s="22" t="s">
        <v>22</v>
      </c>
      <c r="H20" s="22" t="s">
        <v>8</v>
      </c>
      <c r="I20" s="22" t="s">
        <v>25</v>
      </c>
      <c r="J20" s="22" t="s">
        <v>23</v>
      </c>
      <c r="K20" s="56">
        <f>2*36</f>
        <v>72</v>
      </c>
      <c r="L20" s="56">
        <v>2</v>
      </c>
      <c r="M20" s="55">
        <f>Tabulka1[[#This Row],[PŘÍKON SVÍTIDLA JEDN (W)]]*Tabulka1[[#This Row],[KS]]</f>
        <v>144</v>
      </c>
      <c r="N20" s="4" t="s">
        <v>17</v>
      </c>
    </row>
    <row r="21" spans="1:14" s="22" customFormat="1" hidden="1" x14ac:dyDescent="0.2">
      <c r="C21" s="27"/>
      <c r="D21" s="27"/>
      <c r="E21" s="22" t="s">
        <v>15</v>
      </c>
      <c r="F21" s="22" t="s">
        <v>21</v>
      </c>
      <c r="G21" s="22" t="s">
        <v>24</v>
      </c>
      <c r="H21" s="22" t="s">
        <v>8</v>
      </c>
      <c r="I21" s="22" t="s">
        <v>10</v>
      </c>
      <c r="J21" s="22" t="s">
        <v>11</v>
      </c>
      <c r="K21" s="56">
        <v>6</v>
      </c>
      <c r="L21" s="56">
        <v>1</v>
      </c>
      <c r="M21" s="55">
        <f>Tabulka1[[#This Row],[PŘÍKON SVÍTIDLA JEDN (W)]]*Tabulka1[[#This Row],[KS]]</f>
        <v>6</v>
      </c>
      <c r="N21" s="4" t="s">
        <v>19</v>
      </c>
    </row>
    <row r="22" spans="1:14" s="22" customFormat="1" hidden="1" x14ac:dyDescent="0.2">
      <c r="C22" s="27"/>
      <c r="D22" s="27"/>
      <c r="E22" s="22" t="s">
        <v>15</v>
      </c>
      <c r="F22" s="22" t="s">
        <v>21</v>
      </c>
      <c r="G22" s="22" t="s">
        <v>24</v>
      </c>
      <c r="H22" s="22" t="s">
        <v>8</v>
      </c>
      <c r="I22" s="22" t="s">
        <v>12</v>
      </c>
      <c r="J22" s="22" t="s">
        <v>6</v>
      </c>
      <c r="K22" s="56">
        <v>60</v>
      </c>
      <c r="L22" s="56">
        <v>3</v>
      </c>
      <c r="M22" s="55">
        <f>Tabulka1[[#This Row],[PŘÍKON SVÍTIDLA JEDN (W)]]*Tabulka1[[#This Row],[KS]]</f>
        <v>180</v>
      </c>
      <c r="N22" s="4" t="s">
        <v>17</v>
      </c>
    </row>
    <row r="23" spans="1:14" s="22" customFormat="1" x14ac:dyDescent="0.2">
      <c r="C23" s="27"/>
      <c r="D23" s="27"/>
      <c r="E23" s="22" t="s">
        <v>15</v>
      </c>
      <c r="F23" s="22" t="s">
        <v>21</v>
      </c>
      <c r="G23" s="22" t="s">
        <v>24</v>
      </c>
      <c r="H23" s="22" t="s">
        <v>8</v>
      </c>
      <c r="I23" s="22" t="s">
        <v>25</v>
      </c>
      <c r="J23" s="22" t="s">
        <v>23</v>
      </c>
      <c r="K23" s="56">
        <f>2*36</f>
        <v>72</v>
      </c>
      <c r="L23" s="56">
        <v>4</v>
      </c>
      <c r="M23" s="55">
        <f>Tabulka1[[#This Row],[PŘÍKON SVÍTIDLA JEDN (W)]]*Tabulka1[[#This Row],[KS]]</f>
        <v>288</v>
      </c>
      <c r="N23" s="4" t="s">
        <v>17</v>
      </c>
    </row>
    <row r="24" spans="1:14" s="22" customFormat="1" hidden="1" x14ac:dyDescent="0.2">
      <c r="C24" s="27"/>
      <c r="D24" s="27"/>
      <c r="E24" s="22" t="s">
        <v>15</v>
      </c>
      <c r="F24" s="22" t="s">
        <v>21</v>
      </c>
      <c r="G24" s="22" t="s">
        <v>26</v>
      </c>
      <c r="H24" s="22" t="s">
        <v>8</v>
      </c>
      <c r="I24" s="22" t="s">
        <v>10</v>
      </c>
      <c r="J24" s="22" t="s">
        <v>11</v>
      </c>
      <c r="K24" s="56">
        <v>6</v>
      </c>
      <c r="L24" s="56">
        <v>1</v>
      </c>
      <c r="M24" s="55">
        <f>Tabulka1[[#This Row],[PŘÍKON SVÍTIDLA JEDN (W)]]*Tabulka1[[#This Row],[KS]]</f>
        <v>6</v>
      </c>
      <c r="N24" s="4" t="s">
        <v>19</v>
      </c>
    </row>
    <row r="25" spans="1:14" s="22" customFormat="1" x14ac:dyDescent="0.2">
      <c r="C25" s="27"/>
      <c r="D25" s="27"/>
      <c r="E25" s="22" t="s">
        <v>15</v>
      </c>
      <c r="F25" s="22" t="s">
        <v>21</v>
      </c>
      <c r="G25" s="22" t="s">
        <v>26</v>
      </c>
      <c r="H25" s="22" t="s">
        <v>8</v>
      </c>
      <c r="I25" s="22" t="s">
        <v>25</v>
      </c>
      <c r="J25" s="22" t="s">
        <v>27</v>
      </c>
      <c r="K25" s="56">
        <f>2*18</f>
        <v>36</v>
      </c>
      <c r="L25" s="56">
        <v>2</v>
      </c>
      <c r="M25" s="55">
        <f>Tabulka1[[#This Row],[PŘÍKON SVÍTIDLA JEDN (W)]]*Tabulka1[[#This Row],[KS]]</f>
        <v>72</v>
      </c>
      <c r="N25" s="4" t="s">
        <v>17</v>
      </c>
    </row>
    <row r="26" spans="1:14" s="22" customFormat="1" x14ac:dyDescent="0.2">
      <c r="C26" s="27"/>
      <c r="D26" s="27"/>
      <c r="E26" s="22" t="s">
        <v>15</v>
      </c>
      <c r="F26" s="22" t="s">
        <v>21</v>
      </c>
      <c r="G26" s="22" t="s">
        <v>26</v>
      </c>
      <c r="H26" s="22" t="s">
        <v>8</v>
      </c>
      <c r="I26" s="22" t="s">
        <v>25</v>
      </c>
      <c r="J26" s="22" t="s">
        <v>23</v>
      </c>
      <c r="K26" s="56">
        <f>2*36</f>
        <v>72</v>
      </c>
      <c r="L26" s="56">
        <v>2</v>
      </c>
      <c r="M26" s="55">
        <f>Tabulka1[[#This Row],[PŘÍKON SVÍTIDLA JEDN (W)]]*Tabulka1[[#This Row],[KS]]</f>
        <v>144</v>
      </c>
      <c r="N26" s="4" t="s">
        <v>17</v>
      </c>
    </row>
    <row r="27" spans="1:14" s="22" customFormat="1" x14ac:dyDescent="0.2">
      <c r="C27" s="27"/>
      <c r="D27" s="27"/>
      <c r="E27" s="22" t="s">
        <v>15</v>
      </c>
      <c r="F27" s="22" t="s">
        <v>28</v>
      </c>
      <c r="G27" s="22" t="s">
        <v>29</v>
      </c>
      <c r="H27" s="22" t="s">
        <v>8</v>
      </c>
      <c r="I27" s="22" t="s">
        <v>25</v>
      </c>
      <c r="J27" s="22" t="s">
        <v>31</v>
      </c>
      <c r="K27" s="56">
        <v>32</v>
      </c>
      <c r="L27" s="56">
        <v>1</v>
      </c>
      <c r="M27" s="55">
        <f>Tabulka1[[#This Row],[PŘÍKON SVÍTIDLA JEDN (W)]]*Tabulka1[[#This Row],[KS]]</f>
        <v>32</v>
      </c>
      <c r="N27" s="4" t="s">
        <v>32</v>
      </c>
    </row>
    <row r="28" spans="1:14" s="22" customFormat="1" hidden="1" x14ac:dyDescent="0.2">
      <c r="C28" s="27"/>
      <c r="D28" s="27"/>
      <c r="E28" s="22" t="s">
        <v>15</v>
      </c>
      <c r="F28" s="22" t="s">
        <v>34</v>
      </c>
      <c r="G28" s="22" t="s">
        <v>42</v>
      </c>
      <c r="H28" s="22" t="s">
        <v>8</v>
      </c>
      <c r="I28" s="22" t="s">
        <v>12</v>
      </c>
      <c r="J28" s="22" t="s">
        <v>6</v>
      </c>
      <c r="K28" s="56">
        <v>60</v>
      </c>
      <c r="L28" s="56">
        <v>1</v>
      </c>
      <c r="M28" s="55">
        <f>Tabulka1[[#This Row],[PŘÍKON SVÍTIDLA JEDN (W)]]*Tabulka1[[#This Row],[KS]]</f>
        <v>60</v>
      </c>
      <c r="N28" s="4" t="s">
        <v>17</v>
      </c>
    </row>
    <row r="29" spans="1:14" s="22" customFormat="1" hidden="1" x14ac:dyDescent="0.2">
      <c r="D29" s="27"/>
      <c r="E29" s="22" t="s">
        <v>15</v>
      </c>
      <c r="F29" s="22" t="s">
        <v>34</v>
      </c>
      <c r="G29" s="22" t="s">
        <v>57</v>
      </c>
      <c r="H29" s="22" t="s">
        <v>8</v>
      </c>
      <c r="I29" s="22" t="s">
        <v>12</v>
      </c>
      <c r="J29" s="22" t="s">
        <v>6</v>
      </c>
      <c r="K29" s="56">
        <v>60</v>
      </c>
      <c r="L29" s="56">
        <v>1</v>
      </c>
      <c r="M29" s="55">
        <f>Tabulka1[[#This Row],[PŘÍKON SVÍTIDLA JEDN (W)]]*Tabulka1[[#This Row],[KS]]</f>
        <v>60</v>
      </c>
      <c r="N29" s="4" t="s">
        <v>17</v>
      </c>
    </row>
    <row r="30" spans="1:14" s="22" customFormat="1" hidden="1" x14ac:dyDescent="0.2">
      <c r="C30" s="27"/>
      <c r="D30" s="27"/>
      <c r="E30" s="22" t="s">
        <v>15</v>
      </c>
      <c r="F30" s="22" t="s">
        <v>34</v>
      </c>
      <c r="G30" s="22" t="s">
        <v>57</v>
      </c>
      <c r="H30" s="22" t="s">
        <v>35</v>
      </c>
      <c r="I30" s="22" t="s">
        <v>36</v>
      </c>
      <c r="K30" s="33">
        <v>20</v>
      </c>
      <c r="L30" s="22">
        <v>1</v>
      </c>
      <c r="M30" s="36">
        <f>Tabulka1[[#This Row],[PŘÍKON SVÍTIDLA JEDN (W)]]*Tabulka1[[#This Row],[KS]]</f>
        <v>20</v>
      </c>
      <c r="N30" s="4" t="s">
        <v>37</v>
      </c>
    </row>
    <row r="31" spans="1:14" s="22" customFormat="1" hidden="1" x14ac:dyDescent="0.2">
      <c r="C31" s="27"/>
      <c r="D31" s="27"/>
      <c r="E31" s="22" t="s">
        <v>15</v>
      </c>
      <c r="F31" s="22" t="s">
        <v>34</v>
      </c>
      <c r="G31" s="22" t="s">
        <v>56</v>
      </c>
      <c r="H31" s="22" t="s">
        <v>8</v>
      </c>
      <c r="I31" s="22" t="s">
        <v>12</v>
      </c>
      <c r="J31" s="22" t="s">
        <v>6</v>
      </c>
      <c r="K31" s="56">
        <v>60</v>
      </c>
      <c r="L31" s="56">
        <v>1</v>
      </c>
      <c r="M31" s="55">
        <f>Tabulka1[[#This Row],[PŘÍKON SVÍTIDLA JEDN (W)]]*Tabulka1[[#This Row],[KS]]</f>
        <v>60</v>
      </c>
      <c r="N31" s="4" t="s">
        <v>17</v>
      </c>
    </row>
    <row r="32" spans="1:14" s="22" customFormat="1" hidden="1" x14ac:dyDescent="0.2">
      <c r="C32" s="27"/>
      <c r="D32" s="27"/>
      <c r="E32" s="22" t="s">
        <v>15</v>
      </c>
      <c r="F32" s="22" t="s">
        <v>34</v>
      </c>
      <c r="G32" s="22" t="s">
        <v>55</v>
      </c>
      <c r="H32" s="22" t="s">
        <v>8</v>
      </c>
      <c r="I32" s="22" t="s">
        <v>12</v>
      </c>
      <c r="J32" s="22" t="s">
        <v>6</v>
      </c>
      <c r="K32" s="56">
        <v>60</v>
      </c>
      <c r="L32" s="56">
        <v>2</v>
      </c>
      <c r="M32" s="55">
        <f>Tabulka1[[#This Row],[PŘÍKON SVÍTIDLA JEDN (W)]]*Tabulka1[[#This Row],[KS]]</f>
        <v>120</v>
      </c>
      <c r="N32" s="4" t="s">
        <v>17</v>
      </c>
    </row>
    <row r="33" spans="3:14" s="22" customFormat="1" hidden="1" x14ac:dyDescent="0.2">
      <c r="C33" s="27"/>
      <c r="D33" s="27"/>
      <c r="E33" s="22" t="s">
        <v>15</v>
      </c>
      <c r="F33" s="22" t="s">
        <v>34</v>
      </c>
      <c r="G33" s="22" t="s">
        <v>55</v>
      </c>
      <c r="H33" s="22" t="s">
        <v>35</v>
      </c>
      <c r="I33" s="22" t="s">
        <v>36</v>
      </c>
      <c r="K33" s="33">
        <v>20</v>
      </c>
      <c r="L33" s="22">
        <v>1</v>
      </c>
      <c r="M33" s="36">
        <f>Tabulka1[[#This Row],[PŘÍKON SVÍTIDLA JEDN (W)]]*Tabulka1[[#This Row],[KS]]</f>
        <v>20</v>
      </c>
      <c r="N33" s="4" t="s">
        <v>37</v>
      </c>
    </row>
    <row r="34" spans="3:14" s="22" customFormat="1" hidden="1" x14ac:dyDescent="0.2">
      <c r="C34" s="27"/>
      <c r="D34" s="27"/>
      <c r="E34" s="22" t="s">
        <v>15</v>
      </c>
      <c r="F34" s="22" t="s">
        <v>38</v>
      </c>
      <c r="G34" s="22" t="s">
        <v>29</v>
      </c>
      <c r="H34" s="22" t="s">
        <v>8</v>
      </c>
      <c r="I34" s="22" t="s">
        <v>12</v>
      </c>
      <c r="J34" s="22" t="s">
        <v>6</v>
      </c>
      <c r="K34" s="56">
        <v>60</v>
      </c>
      <c r="L34" s="56">
        <v>1</v>
      </c>
      <c r="M34" s="55">
        <f>Tabulka1[[#This Row],[PŘÍKON SVÍTIDLA JEDN (W)]]*Tabulka1[[#This Row],[KS]]</f>
        <v>60</v>
      </c>
      <c r="N34" s="4" t="s">
        <v>17</v>
      </c>
    </row>
    <row r="35" spans="3:14" s="22" customFormat="1" hidden="1" x14ac:dyDescent="0.2">
      <c r="C35" s="27"/>
      <c r="D35" s="27"/>
      <c r="E35" s="22" t="s">
        <v>15</v>
      </c>
      <c r="F35" s="22" t="s">
        <v>38</v>
      </c>
      <c r="G35" s="22" t="s">
        <v>29</v>
      </c>
      <c r="H35" s="22" t="s">
        <v>35</v>
      </c>
      <c r="I35" s="22" t="s">
        <v>40</v>
      </c>
      <c r="K35" s="33">
        <v>250</v>
      </c>
      <c r="L35" s="22">
        <v>1</v>
      </c>
      <c r="M35" s="36">
        <f>Tabulka1[[#This Row],[PŘÍKON SVÍTIDLA JEDN (W)]]*Tabulka1[[#This Row],[KS]]</f>
        <v>250</v>
      </c>
      <c r="N35" s="4" t="s">
        <v>17</v>
      </c>
    </row>
    <row r="36" spans="3:14" s="22" customFormat="1" hidden="1" x14ac:dyDescent="0.2">
      <c r="C36" s="27"/>
      <c r="D36" s="27"/>
      <c r="E36" s="22" t="s">
        <v>15</v>
      </c>
      <c r="F36" s="22" t="s">
        <v>41</v>
      </c>
      <c r="G36" s="22" t="s">
        <v>42</v>
      </c>
      <c r="H36" s="22" t="s">
        <v>8</v>
      </c>
      <c r="I36" s="22" t="s">
        <v>12</v>
      </c>
      <c r="J36" s="22" t="s">
        <v>6</v>
      </c>
      <c r="K36" s="56">
        <v>60</v>
      </c>
      <c r="L36" s="56">
        <v>6</v>
      </c>
      <c r="M36" s="55">
        <f>Tabulka1[[#This Row],[PŘÍKON SVÍTIDLA JEDN (W)]]*Tabulka1[[#This Row],[KS]]</f>
        <v>360</v>
      </c>
      <c r="N36" s="4" t="s">
        <v>17</v>
      </c>
    </row>
    <row r="37" spans="3:14" s="22" customFormat="1" x14ac:dyDescent="0.2">
      <c r="C37" s="27"/>
      <c r="D37" s="27"/>
      <c r="E37" s="22" t="s">
        <v>15</v>
      </c>
      <c r="F37" s="22" t="s">
        <v>43</v>
      </c>
      <c r="G37" s="22" t="s">
        <v>43</v>
      </c>
      <c r="H37" s="22" t="s">
        <v>8</v>
      </c>
      <c r="I37" s="22" t="s">
        <v>25</v>
      </c>
      <c r="J37" s="22" t="s">
        <v>27</v>
      </c>
      <c r="K37" s="56">
        <f>2*18</f>
        <v>36</v>
      </c>
      <c r="L37" s="56">
        <v>2</v>
      </c>
      <c r="M37" s="55">
        <f>Tabulka1[[#This Row],[PŘÍKON SVÍTIDLA JEDN (W)]]*Tabulka1[[#This Row],[KS]]</f>
        <v>72</v>
      </c>
      <c r="N37" s="4" t="s">
        <v>17</v>
      </c>
    </row>
    <row r="38" spans="3:14" s="22" customFormat="1" x14ac:dyDescent="0.2">
      <c r="C38" s="27"/>
      <c r="D38" s="27"/>
      <c r="E38" s="22" t="s">
        <v>15</v>
      </c>
      <c r="F38" s="22" t="s">
        <v>43</v>
      </c>
      <c r="G38" s="22" t="s">
        <v>43</v>
      </c>
      <c r="H38" s="22" t="s">
        <v>8</v>
      </c>
      <c r="I38" s="22" t="s">
        <v>25</v>
      </c>
      <c r="J38" s="22" t="s">
        <v>23</v>
      </c>
      <c r="K38" s="56">
        <f>2*36</f>
        <v>72</v>
      </c>
      <c r="L38" s="56">
        <v>2</v>
      </c>
      <c r="M38" s="55">
        <f>Tabulka1[[#This Row],[PŘÍKON SVÍTIDLA JEDN (W)]]*Tabulka1[[#This Row],[KS]]</f>
        <v>144</v>
      </c>
      <c r="N38" s="4" t="s">
        <v>17</v>
      </c>
    </row>
    <row r="39" spans="3:14" s="22" customFormat="1" x14ac:dyDescent="0.2">
      <c r="C39" s="27"/>
      <c r="D39" s="27"/>
      <c r="E39" s="22" t="s">
        <v>15</v>
      </c>
      <c r="F39" s="22" t="s">
        <v>43</v>
      </c>
      <c r="G39" s="22" t="s">
        <v>43</v>
      </c>
      <c r="H39" s="22" t="s">
        <v>8</v>
      </c>
      <c r="I39" s="22" t="s">
        <v>25</v>
      </c>
      <c r="J39" s="22" t="s">
        <v>45</v>
      </c>
      <c r="K39" s="56">
        <f>2*58</f>
        <v>116</v>
      </c>
      <c r="L39" s="56">
        <v>4</v>
      </c>
      <c r="M39" s="55">
        <f>Tabulka1[[#This Row],[PŘÍKON SVÍTIDLA JEDN (W)]]*Tabulka1[[#This Row],[KS]]</f>
        <v>464</v>
      </c>
      <c r="N39" s="4" t="s">
        <v>17</v>
      </c>
    </row>
    <row r="40" spans="3:14" s="22" customFormat="1" hidden="1" x14ac:dyDescent="0.2">
      <c r="C40" s="27"/>
      <c r="D40" s="27"/>
      <c r="E40" s="22" t="s">
        <v>15</v>
      </c>
      <c r="F40" s="22" t="s">
        <v>43</v>
      </c>
      <c r="G40" s="22" t="s">
        <v>43</v>
      </c>
      <c r="H40" s="22" t="s">
        <v>8</v>
      </c>
      <c r="I40" s="22" t="s">
        <v>44</v>
      </c>
      <c r="J40" s="22" t="s">
        <v>46</v>
      </c>
      <c r="K40" s="56">
        <v>500</v>
      </c>
      <c r="L40" s="56">
        <v>6</v>
      </c>
      <c r="M40" s="55">
        <f>Tabulka1[[#This Row],[PŘÍKON SVÍTIDLA JEDN (W)]]*Tabulka1[[#This Row],[KS]]</f>
        <v>3000</v>
      </c>
      <c r="N40" s="4" t="s">
        <v>17</v>
      </c>
    </row>
    <row r="41" spans="3:14" s="22" customFormat="1" x14ac:dyDescent="0.2">
      <c r="C41" s="27"/>
      <c r="D41" s="27"/>
      <c r="E41" s="22" t="s">
        <v>15</v>
      </c>
      <c r="F41" s="22" t="s">
        <v>48</v>
      </c>
      <c r="G41" s="22" t="s">
        <v>49</v>
      </c>
      <c r="H41" s="22" t="s">
        <v>8</v>
      </c>
      <c r="I41" s="22" t="s">
        <v>25</v>
      </c>
      <c r="J41" s="22" t="s">
        <v>31</v>
      </c>
      <c r="K41" s="56">
        <v>32</v>
      </c>
      <c r="L41" s="56">
        <v>2</v>
      </c>
      <c r="M41" s="55">
        <f>Tabulka1[[#This Row],[PŘÍKON SVÍTIDLA JEDN (W)]]*Tabulka1[[#This Row],[KS]]</f>
        <v>64</v>
      </c>
      <c r="N41" s="4" t="s">
        <v>32</v>
      </c>
    </row>
    <row r="42" spans="3:14" s="22" customFormat="1" hidden="1" x14ac:dyDescent="0.2">
      <c r="C42" s="27"/>
      <c r="D42" s="27"/>
      <c r="E42" s="23" t="s">
        <v>15</v>
      </c>
      <c r="F42" s="23" t="s">
        <v>48</v>
      </c>
      <c r="G42" s="23" t="s">
        <v>49</v>
      </c>
      <c r="H42" s="23" t="s">
        <v>8</v>
      </c>
      <c r="I42" s="23" t="s">
        <v>10</v>
      </c>
      <c r="J42" s="23" t="s">
        <v>11</v>
      </c>
      <c r="K42" s="57">
        <v>6</v>
      </c>
      <c r="L42" s="57">
        <v>2</v>
      </c>
      <c r="M42" s="57">
        <f>Tabulka1[[#This Row],[PŘÍKON SVÍTIDLA JEDN (W)]]*Tabulka1[[#This Row],[KS]]</f>
        <v>12</v>
      </c>
      <c r="N42" s="10" t="s">
        <v>19</v>
      </c>
    </row>
    <row r="43" spans="3:14" s="22" customFormat="1" x14ac:dyDescent="0.2">
      <c r="C43" s="27"/>
      <c r="D43" s="27"/>
      <c r="E43" s="22" t="s">
        <v>50</v>
      </c>
      <c r="F43" s="22" t="s">
        <v>51</v>
      </c>
      <c r="G43" s="22" t="s">
        <v>52</v>
      </c>
      <c r="H43" s="22" t="s">
        <v>8</v>
      </c>
      <c r="I43" s="22" t="s">
        <v>25</v>
      </c>
      <c r="J43" s="22" t="s">
        <v>31</v>
      </c>
      <c r="K43" s="56">
        <v>32</v>
      </c>
      <c r="L43" s="56">
        <v>1</v>
      </c>
      <c r="M43" s="55">
        <f>Tabulka1[[#This Row],[PŘÍKON SVÍTIDLA JEDN (W)]]*Tabulka1[[#This Row],[KS]]</f>
        <v>32</v>
      </c>
      <c r="N43" s="4" t="s">
        <v>32</v>
      </c>
    </row>
    <row r="44" spans="3:14" s="22" customFormat="1" hidden="1" x14ac:dyDescent="0.2">
      <c r="C44" s="27"/>
      <c r="D44" s="27"/>
      <c r="E44" s="22" t="s">
        <v>50</v>
      </c>
      <c r="F44" s="22" t="s">
        <v>53</v>
      </c>
      <c r="G44" s="22" t="s">
        <v>52</v>
      </c>
      <c r="H44" s="22" t="s">
        <v>8</v>
      </c>
      <c r="I44" s="22" t="s">
        <v>10</v>
      </c>
      <c r="J44" s="22" t="s">
        <v>11</v>
      </c>
      <c r="K44" s="56">
        <v>6</v>
      </c>
      <c r="L44" s="56">
        <v>3</v>
      </c>
      <c r="M44" s="55">
        <f>Tabulka1[[#This Row],[PŘÍKON SVÍTIDLA JEDN (W)]]*Tabulka1[[#This Row],[KS]]</f>
        <v>18</v>
      </c>
      <c r="N44" s="4" t="s">
        <v>19</v>
      </c>
    </row>
    <row r="45" spans="3:14" s="22" customFormat="1" x14ac:dyDescent="0.2">
      <c r="C45" s="27"/>
      <c r="D45" s="27"/>
      <c r="E45" s="22" t="s">
        <v>50</v>
      </c>
      <c r="F45" s="22" t="s">
        <v>54</v>
      </c>
      <c r="G45" s="22" t="s">
        <v>52</v>
      </c>
      <c r="H45" s="22" t="s">
        <v>8</v>
      </c>
      <c r="I45" s="22" t="s">
        <v>25</v>
      </c>
      <c r="J45" s="22" t="s">
        <v>27</v>
      </c>
      <c r="K45" s="56">
        <f>2*18</f>
        <v>36</v>
      </c>
      <c r="L45" s="56">
        <v>9</v>
      </c>
      <c r="M45" s="55">
        <f>Tabulka1[[#This Row],[PŘÍKON SVÍTIDLA JEDN (W)]]*Tabulka1[[#This Row],[KS]]</f>
        <v>324</v>
      </c>
      <c r="N45" s="4" t="s">
        <v>18</v>
      </c>
    </row>
    <row r="46" spans="3:14" s="22" customFormat="1" x14ac:dyDescent="0.2">
      <c r="C46" s="27"/>
      <c r="D46" s="27"/>
      <c r="E46" s="22" t="s">
        <v>50</v>
      </c>
      <c r="F46" s="22" t="s">
        <v>58</v>
      </c>
      <c r="G46" s="22" t="s">
        <v>42</v>
      </c>
      <c r="H46" s="22" t="s">
        <v>8</v>
      </c>
      <c r="I46" s="22" t="s">
        <v>25</v>
      </c>
      <c r="J46" s="22" t="s">
        <v>27</v>
      </c>
      <c r="K46" s="56">
        <f>2*18</f>
        <v>36</v>
      </c>
      <c r="L46" s="56">
        <v>1</v>
      </c>
      <c r="M46" s="55">
        <f>Tabulka1[[#This Row],[PŘÍKON SVÍTIDLA JEDN (W)]]*Tabulka1[[#This Row],[KS]]</f>
        <v>36</v>
      </c>
      <c r="N46" s="4" t="s">
        <v>18</v>
      </c>
    </row>
    <row r="47" spans="3:14" s="22" customFormat="1" x14ac:dyDescent="0.2">
      <c r="C47" s="27"/>
      <c r="D47" s="27"/>
      <c r="E47" s="22" t="s">
        <v>50</v>
      </c>
      <c r="F47" s="22" t="s">
        <v>58</v>
      </c>
      <c r="G47" s="22" t="s">
        <v>59</v>
      </c>
      <c r="H47" s="22" t="s">
        <v>8</v>
      </c>
      <c r="I47" s="22" t="s">
        <v>25</v>
      </c>
      <c r="J47" s="22" t="s">
        <v>27</v>
      </c>
      <c r="K47" s="56">
        <f>2*18</f>
        <v>36</v>
      </c>
      <c r="L47" s="56">
        <v>1</v>
      </c>
      <c r="M47" s="55">
        <f>Tabulka1[[#This Row],[PŘÍKON SVÍTIDLA JEDN (W)]]*Tabulka1[[#This Row],[KS]]</f>
        <v>36</v>
      </c>
      <c r="N47" s="4" t="s">
        <v>18</v>
      </c>
    </row>
    <row r="48" spans="3:14" s="22" customFormat="1" x14ac:dyDescent="0.2">
      <c r="C48" s="27"/>
      <c r="D48" s="27"/>
      <c r="E48" s="22" t="s">
        <v>50</v>
      </c>
      <c r="F48" s="22" t="s">
        <v>58</v>
      </c>
      <c r="G48" s="22" t="s">
        <v>60</v>
      </c>
      <c r="H48" s="22" t="s">
        <v>8</v>
      </c>
      <c r="I48" s="22" t="s">
        <v>25</v>
      </c>
      <c r="J48" s="22" t="s">
        <v>27</v>
      </c>
      <c r="K48" s="56">
        <f>2*18</f>
        <v>36</v>
      </c>
      <c r="L48" s="56">
        <v>1</v>
      </c>
      <c r="M48" s="55">
        <f>Tabulka1[[#This Row],[PŘÍKON SVÍTIDLA JEDN (W)]]*Tabulka1[[#This Row],[KS]]</f>
        <v>36</v>
      </c>
      <c r="N48" s="4" t="s">
        <v>18</v>
      </c>
    </row>
    <row r="49" spans="3:14" s="22" customFormat="1" hidden="1" x14ac:dyDescent="0.2">
      <c r="C49" s="27"/>
      <c r="D49" s="27"/>
      <c r="E49" s="22" t="s">
        <v>50</v>
      </c>
      <c r="F49" s="22" t="s">
        <v>58</v>
      </c>
      <c r="G49" s="22" t="s">
        <v>60</v>
      </c>
      <c r="H49" s="1" t="s">
        <v>35</v>
      </c>
      <c r="I49" s="1" t="s">
        <v>61</v>
      </c>
      <c r="J49" s="1"/>
      <c r="K49" s="33">
        <v>25</v>
      </c>
      <c r="L49" s="22">
        <v>1</v>
      </c>
      <c r="M49" s="36">
        <f>Tabulka1[[#This Row],[PŘÍKON SVÍTIDLA JEDN (W)]]*Tabulka1[[#This Row],[KS]]</f>
        <v>25</v>
      </c>
      <c r="N49" s="4" t="s">
        <v>62</v>
      </c>
    </row>
    <row r="50" spans="3:14" x14ac:dyDescent="0.2">
      <c r="E50" s="22" t="s">
        <v>50</v>
      </c>
      <c r="F50" s="22" t="s">
        <v>58</v>
      </c>
      <c r="G50" s="22" t="s">
        <v>63</v>
      </c>
      <c r="H50" s="22" t="s">
        <v>8</v>
      </c>
      <c r="I50" s="22" t="s">
        <v>25</v>
      </c>
      <c r="J50" s="22" t="s">
        <v>27</v>
      </c>
      <c r="K50" s="56">
        <f>2*18</f>
        <v>36</v>
      </c>
      <c r="L50" s="56">
        <v>1</v>
      </c>
      <c r="M50" s="55">
        <f>Tabulka1[[#This Row],[PŘÍKON SVÍTIDLA JEDN (W)]]*Tabulka1[[#This Row],[KS]]</f>
        <v>36</v>
      </c>
      <c r="N50" s="4" t="s">
        <v>18</v>
      </c>
    </row>
    <row r="51" spans="3:14" hidden="1" x14ac:dyDescent="0.2">
      <c r="E51" s="22" t="s">
        <v>50</v>
      </c>
      <c r="F51" s="22" t="s">
        <v>58</v>
      </c>
      <c r="G51" s="22" t="s">
        <v>63</v>
      </c>
      <c r="H51" s="1" t="s">
        <v>35</v>
      </c>
      <c r="I51" s="1" t="s">
        <v>61</v>
      </c>
      <c r="K51" s="33">
        <v>25</v>
      </c>
      <c r="L51" s="22">
        <v>1</v>
      </c>
      <c r="M51" s="36">
        <f>Tabulka1[[#This Row],[PŘÍKON SVÍTIDLA JEDN (W)]]*Tabulka1[[#This Row],[KS]]</f>
        <v>25</v>
      </c>
      <c r="N51" s="4" t="s">
        <v>62</v>
      </c>
    </row>
    <row r="52" spans="3:14" x14ac:dyDescent="0.2">
      <c r="E52" s="22" t="s">
        <v>50</v>
      </c>
      <c r="F52" s="22" t="s">
        <v>64</v>
      </c>
      <c r="G52" s="22" t="s">
        <v>42</v>
      </c>
      <c r="H52" s="1" t="s">
        <v>8</v>
      </c>
      <c r="I52" s="1" t="s">
        <v>25</v>
      </c>
      <c r="J52" s="1" t="s">
        <v>27</v>
      </c>
      <c r="K52" s="56">
        <f>2*18</f>
        <v>36</v>
      </c>
      <c r="L52" s="56">
        <v>1</v>
      </c>
      <c r="M52" s="55">
        <f>Tabulka1[[#This Row],[PŘÍKON SVÍTIDLA JEDN (W)]]*Tabulka1[[#This Row],[KS]]</f>
        <v>36</v>
      </c>
      <c r="N52" s="4" t="s">
        <v>18</v>
      </c>
    </row>
    <row r="53" spans="3:14" x14ac:dyDescent="0.2">
      <c r="E53" s="22" t="s">
        <v>50</v>
      </c>
      <c r="F53" s="22" t="s">
        <v>64</v>
      </c>
      <c r="G53" s="22" t="s">
        <v>57</v>
      </c>
      <c r="H53" s="1" t="s">
        <v>8</v>
      </c>
      <c r="I53" s="1" t="s">
        <v>25</v>
      </c>
      <c r="J53" s="1" t="s">
        <v>27</v>
      </c>
      <c r="K53" s="56">
        <f>2*18</f>
        <v>36</v>
      </c>
      <c r="L53" s="56">
        <v>1</v>
      </c>
      <c r="M53" s="55">
        <f>Tabulka1[[#This Row],[PŘÍKON SVÍTIDLA JEDN (W)]]*Tabulka1[[#This Row],[KS]]</f>
        <v>36</v>
      </c>
      <c r="N53" s="4" t="s">
        <v>18</v>
      </c>
    </row>
    <row r="54" spans="3:14" x14ac:dyDescent="0.2">
      <c r="E54" s="22" t="s">
        <v>50</v>
      </c>
      <c r="F54" s="22" t="s">
        <v>64</v>
      </c>
      <c r="G54" s="22" t="s">
        <v>65</v>
      </c>
      <c r="H54" s="1" t="s">
        <v>8</v>
      </c>
      <c r="I54" s="1" t="s">
        <v>25</v>
      </c>
      <c r="J54" s="1" t="s">
        <v>27</v>
      </c>
      <c r="K54" s="56">
        <f>2*18</f>
        <v>36</v>
      </c>
      <c r="L54" s="56">
        <v>2</v>
      </c>
      <c r="M54" s="55">
        <f>Tabulka1[[#This Row],[PŘÍKON SVÍTIDLA JEDN (W)]]*Tabulka1[[#This Row],[KS]]</f>
        <v>72</v>
      </c>
      <c r="N54" s="4" t="s">
        <v>18</v>
      </c>
    </row>
    <row r="55" spans="3:14" hidden="1" x14ac:dyDescent="0.2">
      <c r="E55" s="22" t="s">
        <v>50</v>
      </c>
      <c r="F55" s="22" t="s">
        <v>64</v>
      </c>
      <c r="G55" s="22" t="s">
        <v>65</v>
      </c>
      <c r="H55" s="1" t="s">
        <v>35</v>
      </c>
      <c r="I55" s="1" t="s">
        <v>61</v>
      </c>
      <c r="K55" s="33">
        <v>25</v>
      </c>
      <c r="L55" s="22">
        <v>1</v>
      </c>
      <c r="M55" s="36">
        <f>Tabulka1[[#This Row],[PŘÍKON SVÍTIDLA JEDN (W)]]*Tabulka1[[#This Row],[KS]]</f>
        <v>25</v>
      </c>
      <c r="N55" s="4" t="s">
        <v>62</v>
      </c>
    </row>
    <row r="56" spans="3:14" x14ac:dyDescent="0.2">
      <c r="E56" s="22" t="s">
        <v>50</v>
      </c>
      <c r="F56" s="22" t="s">
        <v>64</v>
      </c>
      <c r="G56" s="22" t="s">
        <v>60</v>
      </c>
      <c r="H56" s="22" t="s">
        <v>8</v>
      </c>
      <c r="I56" s="22" t="s">
        <v>25</v>
      </c>
      <c r="J56" s="22" t="s">
        <v>27</v>
      </c>
      <c r="K56" s="56">
        <f>2*18</f>
        <v>36</v>
      </c>
      <c r="L56" s="56">
        <v>1</v>
      </c>
      <c r="M56" s="55">
        <f>Tabulka1[[#This Row],[PŘÍKON SVÍTIDLA JEDN (W)]]*Tabulka1[[#This Row],[KS]]</f>
        <v>36</v>
      </c>
      <c r="N56" s="4" t="s">
        <v>18</v>
      </c>
    </row>
    <row r="57" spans="3:14" hidden="1" x14ac:dyDescent="0.2">
      <c r="E57" s="22" t="s">
        <v>50</v>
      </c>
      <c r="F57" s="22" t="s">
        <v>64</v>
      </c>
      <c r="G57" s="22" t="s">
        <v>60</v>
      </c>
      <c r="H57" s="1" t="s">
        <v>35</v>
      </c>
      <c r="I57" s="1" t="s">
        <v>61</v>
      </c>
      <c r="K57" s="33">
        <v>25</v>
      </c>
      <c r="L57" s="22">
        <v>1</v>
      </c>
      <c r="M57" s="36">
        <f>Tabulka1[[#This Row],[PŘÍKON SVÍTIDLA JEDN (W)]]*Tabulka1[[#This Row],[KS]]</f>
        <v>25</v>
      </c>
      <c r="N57" s="4" t="s">
        <v>62</v>
      </c>
    </row>
    <row r="58" spans="3:14" x14ac:dyDescent="0.2">
      <c r="E58" s="22" t="s">
        <v>50</v>
      </c>
      <c r="F58" s="22" t="s">
        <v>64</v>
      </c>
      <c r="G58" s="22" t="s">
        <v>63</v>
      </c>
      <c r="H58" s="22" t="s">
        <v>8</v>
      </c>
      <c r="I58" s="22" t="s">
        <v>25</v>
      </c>
      <c r="J58" s="22" t="s">
        <v>27</v>
      </c>
      <c r="K58" s="56">
        <f>2*18</f>
        <v>36</v>
      </c>
      <c r="L58" s="56">
        <v>1</v>
      </c>
      <c r="M58" s="55">
        <f>Tabulka1[[#This Row],[PŘÍKON SVÍTIDLA JEDN (W)]]*Tabulka1[[#This Row],[KS]]</f>
        <v>36</v>
      </c>
      <c r="N58" s="4" t="s">
        <v>18</v>
      </c>
    </row>
    <row r="59" spans="3:14" hidden="1" x14ac:dyDescent="0.2">
      <c r="E59" s="22" t="s">
        <v>50</v>
      </c>
      <c r="F59" s="22" t="s">
        <v>64</v>
      </c>
      <c r="G59" s="22" t="s">
        <v>63</v>
      </c>
      <c r="H59" s="1" t="s">
        <v>35</v>
      </c>
      <c r="I59" s="1" t="s">
        <v>61</v>
      </c>
      <c r="K59" s="33">
        <v>25</v>
      </c>
      <c r="L59" s="22">
        <v>1</v>
      </c>
      <c r="M59" s="36">
        <f>Tabulka1[[#This Row],[PŘÍKON SVÍTIDLA JEDN (W)]]*Tabulka1[[#This Row],[KS]]</f>
        <v>25</v>
      </c>
      <c r="N59" s="4" t="s">
        <v>62</v>
      </c>
    </row>
    <row r="60" spans="3:14" x14ac:dyDescent="0.2">
      <c r="E60" s="22" t="s">
        <v>50</v>
      </c>
      <c r="F60" s="22" t="s">
        <v>66</v>
      </c>
      <c r="G60" s="22" t="s">
        <v>67</v>
      </c>
      <c r="H60" s="1" t="s">
        <v>8</v>
      </c>
      <c r="I60" s="1" t="s">
        <v>25</v>
      </c>
      <c r="J60" s="22" t="s">
        <v>27</v>
      </c>
      <c r="K60" s="56">
        <f>2*18</f>
        <v>36</v>
      </c>
      <c r="L60" s="56">
        <v>1</v>
      </c>
      <c r="M60" s="55">
        <f>Tabulka1[[#This Row],[PŘÍKON SVÍTIDLA JEDN (W)]]*Tabulka1[[#This Row],[KS]]</f>
        <v>36</v>
      </c>
      <c r="N60" s="4" t="s">
        <v>18</v>
      </c>
    </row>
    <row r="61" spans="3:14" x14ac:dyDescent="0.2">
      <c r="E61" s="22" t="s">
        <v>50</v>
      </c>
      <c r="F61" s="22" t="s">
        <v>68</v>
      </c>
      <c r="G61" s="22" t="s">
        <v>52</v>
      </c>
      <c r="H61" s="1" t="s">
        <v>8</v>
      </c>
      <c r="I61" s="1" t="s">
        <v>25</v>
      </c>
      <c r="J61" s="1" t="s">
        <v>69</v>
      </c>
      <c r="K61" s="56">
        <f>2*35</f>
        <v>70</v>
      </c>
      <c r="L61" s="56">
        <v>1</v>
      </c>
      <c r="M61" s="55">
        <f>Tabulka1[[#This Row],[PŘÍKON SVÍTIDLA JEDN (W)]]*Tabulka1[[#This Row],[KS]]</f>
        <v>70</v>
      </c>
      <c r="N61" s="4" t="s">
        <v>32</v>
      </c>
    </row>
    <row r="62" spans="3:14" hidden="1" x14ac:dyDescent="0.2">
      <c r="E62" s="22" t="s">
        <v>50</v>
      </c>
      <c r="F62" s="22" t="s">
        <v>68</v>
      </c>
      <c r="G62" s="22" t="s">
        <v>52</v>
      </c>
      <c r="H62" s="1" t="s">
        <v>8</v>
      </c>
      <c r="I62" s="1" t="s">
        <v>10</v>
      </c>
      <c r="J62" s="1" t="s">
        <v>11</v>
      </c>
      <c r="K62" s="56">
        <v>6</v>
      </c>
      <c r="L62" s="56">
        <v>2</v>
      </c>
      <c r="M62" s="55">
        <f>Tabulka1[[#This Row],[PŘÍKON SVÍTIDLA JEDN (W)]]*Tabulka1[[#This Row],[KS]]</f>
        <v>12</v>
      </c>
      <c r="N62" s="4" t="s">
        <v>19</v>
      </c>
    </row>
    <row r="63" spans="3:14" x14ac:dyDescent="0.2">
      <c r="E63" s="22" t="s">
        <v>50</v>
      </c>
      <c r="F63" s="22" t="s">
        <v>68</v>
      </c>
      <c r="G63" s="22" t="s">
        <v>52</v>
      </c>
      <c r="H63" s="1" t="s">
        <v>8</v>
      </c>
      <c r="I63" s="1" t="s">
        <v>25</v>
      </c>
      <c r="J63" s="1" t="s">
        <v>27</v>
      </c>
      <c r="K63" s="56">
        <f>2*18</f>
        <v>36</v>
      </c>
      <c r="L63" s="56">
        <v>3</v>
      </c>
      <c r="M63" s="55">
        <f>Tabulka1[[#This Row],[PŘÍKON SVÍTIDLA JEDN (W)]]*Tabulka1[[#This Row],[KS]]</f>
        <v>108</v>
      </c>
      <c r="N63" s="4" t="s">
        <v>18</v>
      </c>
    </row>
    <row r="64" spans="3:14" x14ac:dyDescent="0.2">
      <c r="E64" s="22" t="s">
        <v>50</v>
      </c>
      <c r="F64" s="22" t="s">
        <v>70</v>
      </c>
      <c r="G64" s="22" t="s">
        <v>70</v>
      </c>
      <c r="H64" s="1" t="s">
        <v>8</v>
      </c>
      <c r="I64" s="1" t="s">
        <v>25</v>
      </c>
      <c r="J64" s="1" t="s">
        <v>71</v>
      </c>
      <c r="K64" s="56">
        <f>3*36</f>
        <v>108</v>
      </c>
      <c r="L64" s="56">
        <v>6</v>
      </c>
      <c r="M64" s="55">
        <f>Tabulka1[[#This Row],[PŘÍKON SVÍTIDLA JEDN (W)]]*Tabulka1[[#This Row],[KS]]</f>
        <v>648</v>
      </c>
      <c r="N64" s="4" t="s">
        <v>17</v>
      </c>
    </row>
    <row r="65" spans="5:14" x14ac:dyDescent="0.2">
      <c r="E65" s="22" t="s">
        <v>50</v>
      </c>
      <c r="F65" s="22" t="s">
        <v>72</v>
      </c>
      <c r="G65" s="22" t="s">
        <v>72</v>
      </c>
      <c r="H65" s="1" t="s">
        <v>8</v>
      </c>
      <c r="I65" s="1" t="s">
        <v>25</v>
      </c>
      <c r="J65" s="1" t="s">
        <v>71</v>
      </c>
      <c r="K65" s="56">
        <f>3*36</f>
        <v>108</v>
      </c>
      <c r="L65" s="56">
        <v>4</v>
      </c>
      <c r="M65" s="55">
        <f>Tabulka1[[#This Row],[PŘÍKON SVÍTIDLA JEDN (W)]]*Tabulka1[[#This Row],[KS]]</f>
        <v>432</v>
      </c>
      <c r="N65" s="4" t="s">
        <v>17</v>
      </c>
    </row>
    <row r="66" spans="5:14" x14ac:dyDescent="0.2">
      <c r="E66" s="22" t="s">
        <v>50</v>
      </c>
      <c r="F66" s="22" t="s">
        <v>73</v>
      </c>
      <c r="G66" s="22" t="s">
        <v>73</v>
      </c>
      <c r="H66" s="1" t="s">
        <v>8</v>
      </c>
      <c r="I66" s="1" t="s">
        <v>25</v>
      </c>
      <c r="J66" s="1" t="s">
        <v>69</v>
      </c>
      <c r="K66" s="56">
        <f>2*35</f>
        <v>70</v>
      </c>
      <c r="L66" s="56">
        <v>2</v>
      </c>
      <c r="M66" s="55">
        <f>Tabulka1[[#This Row],[PŘÍKON SVÍTIDLA JEDN (W)]]*Tabulka1[[#This Row],[KS]]</f>
        <v>140</v>
      </c>
      <c r="N66" s="4" t="s">
        <v>17</v>
      </c>
    </row>
    <row r="67" spans="5:14" x14ac:dyDescent="0.2">
      <c r="E67" s="22" t="s">
        <v>50</v>
      </c>
      <c r="F67" s="22" t="s">
        <v>74</v>
      </c>
      <c r="G67" s="22" t="s">
        <v>74</v>
      </c>
      <c r="H67" s="1" t="s">
        <v>8</v>
      </c>
      <c r="I67" s="1" t="s">
        <v>25</v>
      </c>
      <c r="J67" s="1" t="s">
        <v>71</v>
      </c>
      <c r="K67" s="56">
        <f>3*36</f>
        <v>108</v>
      </c>
      <c r="L67" s="56">
        <v>3</v>
      </c>
      <c r="M67" s="55">
        <f>Tabulka1[[#This Row],[PŘÍKON SVÍTIDLA JEDN (W)]]*Tabulka1[[#This Row],[KS]]</f>
        <v>324</v>
      </c>
      <c r="N67" s="4" t="s">
        <v>17</v>
      </c>
    </row>
    <row r="68" spans="5:14" x14ac:dyDescent="0.2">
      <c r="E68" s="22" t="s">
        <v>50</v>
      </c>
      <c r="F68" s="22" t="s">
        <v>75</v>
      </c>
      <c r="G68" s="22" t="s">
        <v>75</v>
      </c>
      <c r="H68" s="1" t="s">
        <v>8</v>
      </c>
      <c r="I68" s="1" t="s">
        <v>25</v>
      </c>
      <c r="J68" s="1" t="s">
        <v>71</v>
      </c>
      <c r="K68" s="56">
        <f>3*36</f>
        <v>108</v>
      </c>
      <c r="L68" s="56">
        <v>3</v>
      </c>
      <c r="M68" s="55">
        <f>Tabulka1[[#This Row],[PŘÍKON SVÍTIDLA JEDN (W)]]*Tabulka1[[#This Row],[KS]]</f>
        <v>324</v>
      </c>
      <c r="N68" s="4" t="s">
        <v>17</v>
      </c>
    </row>
    <row r="69" spans="5:14" x14ac:dyDescent="0.2">
      <c r="E69" s="22" t="s">
        <v>50</v>
      </c>
      <c r="F69" s="22" t="s">
        <v>76</v>
      </c>
      <c r="G69" s="22" t="s">
        <v>76</v>
      </c>
      <c r="H69" s="1" t="s">
        <v>8</v>
      </c>
      <c r="I69" s="1" t="s">
        <v>25</v>
      </c>
      <c r="J69" s="1" t="s">
        <v>71</v>
      </c>
      <c r="K69" s="56">
        <f>3*36</f>
        <v>108</v>
      </c>
      <c r="L69" s="56">
        <v>3</v>
      </c>
      <c r="M69" s="55">
        <f>Tabulka1[[#This Row],[PŘÍKON SVÍTIDLA JEDN (W)]]*Tabulka1[[#This Row],[KS]]</f>
        <v>324</v>
      </c>
      <c r="N69" s="4" t="s">
        <v>17</v>
      </c>
    </row>
    <row r="70" spans="5:14" x14ac:dyDescent="0.2">
      <c r="E70" s="22" t="s">
        <v>50</v>
      </c>
      <c r="F70" s="22" t="s">
        <v>77</v>
      </c>
      <c r="G70" s="22" t="s">
        <v>77</v>
      </c>
      <c r="H70" s="1" t="s">
        <v>8</v>
      </c>
      <c r="I70" s="1" t="s">
        <v>25</v>
      </c>
      <c r="J70" s="1" t="s">
        <v>71</v>
      </c>
      <c r="K70" s="56">
        <f>3*36</f>
        <v>108</v>
      </c>
      <c r="L70" s="56">
        <v>4</v>
      </c>
      <c r="M70" s="55">
        <f>Tabulka1[[#This Row],[PŘÍKON SVÍTIDLA JEDN (W)]]*Tabulka1[[#This Row],[KS]]</f>
        <v>432</v>
      </c>
      <c r="N70" s="4" t="s">
        <v>17</v>
      </c>
    </row>
    <row r="71" spans="5:14" x14ac:dyDescent="0.2">
      <c r="E71" s="22" t="s">
        <v>50</v>
      </c>
      <c r="F71" s="22" t="s">
        <v>78</v>
      </c>
      <c r="G71" s="22" t="s">
        <v>79</v>
      </c>
      <c r="H71" s="1" t="s">
        <v>8</v>
      </c>
      <c r="I71" s="1" t="s">
        <v>25</v>
      </c>
      <c r="J71" s="1" t="s">
        <v>27</v>
      </c>
      <c r="K71" s="56">
        <f>2*18</f>
        <v>36</v>
      </c>
      <c r="L71" s="56">
        <v>4</v>
      </c>
      <c r="M71" s="55">
        <f>Tabulka1[[#This Row],[PŘÍKON SVÍTIDLA JEDN (W)]]*Tabulka1[[#This Row],[KS]]</f>
        <v>144</v>
      </c>
      <c r="N71" s="4" t="s">
        <v>18</v>
      </c>
    </row>
    <row r="72" spans="5:14" x14ac:dyDescent="0.2">
      <c r="E72" s="22" t="s">
        <v>50</v>
      </c>
      <c r="F72" s="22" t="s">
        <v>80</v>
      </c>
      <c r="G72" s="22" t="s">
        <v>81</v>
      </c>
      <c r="H72" s="1" t="s">
        <v>8</v>
      </c>
      <c r="I72" s="1" t="s">
        <v>25</v>
      </c>
      <c r="J72" s="1" t="s">
        <v>27</v>
      </c>
      <c r="K72" s="56">
        <f>2*18</f>
        <v>36</v>
      </c>
      <c r="L72" s="56">
        <v>2</v>
      </c>
      <c r="M72" s="55">
        <f>Tabulka1[[#This Row],[PŘÍKON SVÍTIDLA JEDN (W)]]*Tabulka1[[#This Row],[KS]]</f>
        <v>72</v>
      </c>
      <c r="N72" s="4" t="s">
        <v>18</v>
      </c>
    </row>
    <row r="73" spans="5:14" hidden="1" x14ac:dyDescent="0.2">
      <c r="E73" s="22" t="s">
        <v>50</v>
      </c>
      <c r="F73" s="22" t="s">
        <v>82</v>
      </c>
      <c r="G73" s="22" t="s">
        <v>52</v>
      </c>
      <c r="H73" s="1" t="s">
        <v>8</v>
      </c>
      <c r="I73" s="1" t="s">
        <v>10</v>
      </c>
      <c r="J73" s="1" t="s">
        <v>11</v>
      </c>
      <c r="K73" s="56">
        <v>6</v>
      </c>
      <c r="L73" s="56">
        <v>2</v>
      </c>
      <c r="M73" s="55">
        <f>Tabulka1[[#This Row],[PŘÍKON SVÍTIDLA JEDN (W)]]*Tabulka1[[#This Row],[KS]]</f>
        <v>12</v>
      </c>
      <c r="N73" s="4" t="s">
        <v>19</v>
      </c>
    </row>
    <row r="74" spans="5:14" x14ac:dyDescent="0.2">
      <c r="E74" s="22" t="s">
        <v>50</v>
      </c>
      <c r="F74" s="22" t="s">
        <v>82</v>
      </c>
      <c r="G74" s="22" t="s">
        <v>52</v>
      </c>
      <c r="H74" s="1" t="s">
        <v>8</v>
      </c>
      <c r="I74" s="1" t="s">
        <v>25</v>
      </c>
      <c r="J74" s="1" t="s">
        <v>27</v>
      </c>
      <c r="K74" s="56">
        <f>2*18</f>
        <v>36</v>
      </c>
      <c r="L74" s="56">
        <v>1</v>
      </c>
      <c r="M74" s="55">
        <f>Tabulka1[[#This Row],[PŘÍKON SVÍTIDLA JEDN (W)]]*Tabulka1[[#This Row],[KS]]</f>
        <v>36</v>
      </c>
      <c r="N74" s="4" t="s">
        <v>18</v>
      </c>
    </row>
    <row r="75" spans="5:14" x14ac:dyDescent="0.2">
      <c r="E75" s="22" t="s">
        <v>50</v>
      </c>
      <c r="F75" s="22" t="s">
        <v>83</v>
      </c>
      <c r="G75" s="22" t="s">
        <v>83</v>
      </c>
      <c r="H75" s="1" t="s">
        <v>8</v>
      </c>
      <c r="I75" s="1" t="s">
        <v>25</v>
      </c>
      <c r="J75" s="1" t="s">
        <v>84</v>
      </c>
      <c r="K75" s="56">
        <f>3*18</f>
        <v>54</v>
      </c>
      <c r="L75" s="56">
        <v>3</v>
      </c>
      <c r="M75" s="55">
        <f>Tabulka1[[#This Row],[PŘÍKON SVÍTIDLA JEDN (W)]]*Tabulka1[[#This Row],[KS]]</f>
        <v>162</v>
      </c>
      <c r="N75" s="4" t="s">
        <v>17</v>
      </c>
    </row>
    <row r="76" spans="5:14" x14ac:dyDescent="0.2">
      <c r="E76" s="22" t="s">
        <v>50</v>
      </c>
      <c r="F76" s="22" t="s">
        <v>85</v>
      </c>
      <c r="G76" s="22" t="s">
        <v>85</v>
      </c>
      <c r="H76" s="1" t="s">
        <v>8</v>
      </c>
      <c r="I76" s="1" t="s">
        <v>25</v>
      </c>
      <c r="J76" s="1" t="s">
        <v>84</v>
      </c>
      <c r="K76" s="56">
        <f>3*18</f>
        <v>54</v>
      </c>
      <c r="L76" s="56">
        <v>3</v>
      </c>
      <c r="M76" s="55">
        <f>Tabulka1[[#This Row],[PŘÍKON SVÍTIDLA JEDN (W)]]*Tabulka1[[#This Row],[KS]]</f>
        <v>162</v>
      </c>
      <c r="N76" s="4" t="s">
        <v>17</v>
      </c>
    </row>
    <row r="77" spans="5:14" hidden="1" x14ac:dyDescent="0.2">
      <c r="E77" s="22" t="s">
        <v>50</v>
      </c>
      <c r="F77" s="22" t="s">
        <v>86</v>
      </c>
      <c r="G77" s="22" t="s">
        <v>52</v>
      </c>
      <c r="H77" s="1" t="s">
        <v>8</v>
      </c>
      <c r="I77" s="1" t="s">
        <v>10</v>
      </c>
      <c r="J77" s="1" t="s">
        <v>11</v>
      </c>
      <c r="K77" s="56">
        <v>6</v>
      </c>
      <c r="L77" s="56">
        <v>2</v>
      </c>
      <c r="M77" s="55">
        <f>Tabulka1[[#This Row],[PŘÍKON SVÍTIDLA JEDN (W)]]*Tabulka1[[#This Row],[KS]]</f>
        <v>12</v>
      </c>
      <c r="N77" s="4" t="s">
        <v>19</v>
      </c>
    </row>
    <row r="78" spans="5:14" x14ac:dyDescent="0.2">
      <c r="E78" s="22" t="s">
        <v>50</v>
      </c>
      <c r="F78" s="22" t="s">
        <v>86</v>
      </c>
      <c r="G78" s="22" t="s">
        <v>52</v>
      </c>
      <c r="H78" s="1" t="s">
        <v>8</v>
      </c>
      <c r="I78" s="1" t="s">
        <v>25</v>
      </c>
      <c r="J78" s="1" t="s">
        <v>27</v>
      </c>
      <c r="K78" s="56">
        <f>2*18</f>
        <v>36</v>
      </c>
      <c r="L78" s="56">
        <v>12</v>
      </c>
      <c r="M78" s="55">
        <f>Tabulka1[[#This Row],[PŘÍKON SVÍTIDLA JEDN (W)]]*Tabulka1[[#This Row],[KS]]</f>
        <v>432</v>
      </c>
      <c r="N78" s="4" t="s">
        <v>18</v>
      </c>
    </row>
    <row r="79" spans="5:14" x14ac:dyDescent="0.2">
      <c r="E79" s="22" t="s">
        <v>50</v>
      </c>
      <c r="F79" s="22" t="s">
        <v>86</v>
      </c>
      <c r="G79" s="22" t="s">
        <v>52</v>
      </c>
      <c r="H79" s="1" t="s">
        <v>8</v>
      </c>
      <c r="I79" s="1" t="s">
        <v>25</v>
      </c>
      <c r="J79" s="1" t="s">
        <v>23</v>
      </c>
      <c r="K79" s="56">
        <f>2*36</f>
        <v>72</v>
      </c>
      <c r="L79" s="56">
        <v>13</v>
      </c>
      <c r="M79" s="55">
        <f>Tabulka1[[#This Row],[PŘÍKON SVÍTIDLA JEDN (W)]]*Tabulka1[[#This Row],[KS]]</f>
        <v>936</v>
      </c>
      <c r="N79" s="4" t="s">
        <v>17</v>
      </c>
    </row>
    <row r="80" spans="5:14" hidden="1" x14ac:dyDescent="0.2">
      <c r="E80" s="22" t="s">
        <v>50</v>
      </c>
      <c r="G80" s="22">
        <v>117</v>
      </c>
      <c r="H80" s="1" t="s">
        <v>13</v>
      </c>
      <c r="M80" s="36">
        <f>Tabulka1[[#This Row],[PŘÍKON SVÍTIDLA JEDN (W)]]*Tabulka1[[#This Row],[KS]]</f>
        <v>0</v>
      </c>
    </row>
    <row r="81" spans="5:14" hidden="1" x14ac:dyDescent="0.2">
      <c r="E81" s="22" t="s">
        <v>50</v>
      </c>
      <c r="G81" s="22">
        <v>119</v>
      </c>
      <c r="H81" s="1" t="s">
        <v>13</v>
      </c>
      <c r="M81" s="36">
        <f>Tabulka1[[#This Row],[PŘÍKON SVÍTIDLA JEDN (W)]]*Tabulka1[[#This Row],[KS]]</f>
        <v>0</v>
      </c>
    </row>
    <row r="82" spans="5:14" hidden="1" x14ac:dyDescent="0.2">
      <c r="E82" s="22" t="s">
        <v>50</v>
      </c>
      <c r="G82" s="22">
        <v>123</v>
      </c>
      <c r="H82" s="1" t="s">
        <v>13</v>
      </c>
      <c r="M82" s="36">
        <f>Tabulka1[[#This Row],[PŘÍKON SVÍTIDLA JEDN (W)]]*Tabulka1[[#This Row],[KS]]</f>
        <v>0</v>
      </c>
    </row>
    <row r="83" spans="5:14" x14ac:dyDescent="0.2">
      <c r="E83" s="22" t="s">
        <v>50</v>
      </c>
      <c r="F83" s="22" t="s">
        <v>87</v>
      </c>
      <c r="G83" s="22" t="s">
        <v>87</v>
      </c>
      <c r="H83" s="1" t="s">
        <v>8</v>
      </c>
      <c r="I83" s="1" t="s">
        <v>25</v>
      </c>
      <c r="J83" s="1" t="s">
        <v>88</v>
      </c>
      <c r="K83" s="56">
        <v>36</v>
      </c>
      <c r="L83" s="56">
        <v>7</v>
      </c>
      <c r="M83" s="55">
        <f>Tabulka1[[#This Row],[PŘÍKON SVÍTIDLA JEDN (W)]]*Tabulka1[[#This Row],[KS]]</f>
        <v>252</v>
      </c>
      <c r="N83" s="4" t="s">
        <v>17</v>
      </c>
    </row>
    <row r="84" spans="5:14" x14ac:dyDescent="0.2">
      <c r="E84" s="22" t="s">
        <v>50</v>
      </c>
      <c r="F84" s="22" t="s">
        <v>89</v>
      </c>
      <c r="G84" s="22" t="s">
        <v>89</v>
      </c>
      <c r="H84" s="1" t="s">
        <v>8</v>
      </c>
      <c r="I84" s="1" t="s">
        <v>25</v>
      </c>
      <c r="J84" s="1" t="s">
        <v>88</v>
      </c>
      <c r="K84" s="56">
        <v>36</v>
      </c>
      <c r="L84" s="56">
        <v>7</v>
      </c>
      <c r="M84" s="55">
        <f>Tabulka1[[#This Row],[PŘÍKON SVÍTIDLA JEDN (W)]]*Tabulka1[[#This Row],[KS]]</f>
        <v>252</v>
      </c>
      <c r="N84" s="4" t="s">
        <v>17</v>
      </c>
    </row>
    <row r="85" spans="5:14" x14ac:dyDescent="0.2">
      <c r="E85" s="22" t="s">
        <v>50</v>
      </c>
      <c r="F85" s="22" t="s">
        <v>90</v>
      </c>
      <c r="G85" s="22" t="s">
        <v>42</v>
      </c>
      <c r="H85" s="1" t="s">
        <v>8</v>
      </c>
      <c r="I85" s="1" t="s">
        <v>25</v>
      </c>
      <c r="J85" s="1" t="s">
        <v>84</v>
      </c>
      <c r="K85" s="56">
        <f>3*18</f>
        <v>54</v>
      </c>
      <c r="L85" s="56">
        <v>1</v>
      </c>
      <c r="M85" s="55">
        <f>Tabulka1[[#This Row],[PŘÍKON SVÍTIDLA JEDN (W)]]*Tabulka1[[#This Row],[KS]]</f>
        <v>54</v>
      </c>
      <c r="N85" s="4" t="s">
        <v>17</v>
      </c>
    </row>
    <row r="86" spans="5:14" x14ac:dyDescent="0.2">
      <c r="E86" s="22" t="s">
        <v>50</v>
      </c>
      <c r="F86" s="22" t="s">
        <v>90</v>
      </c>
      <c r="G86" s="22" t="s">
        <v>91</v>
      </c>
      <c r="H86" s="1" t="s">
        <v>8</v>
      </c>
      <c r="I86" s="1" t="s">
        <v>25</v>
      </c>
      <c r="J86" s="1" t="s">
        <v>84</v>
      </c>
      <c r="K86" s="56">
        <f>3*18</f>
        <v>54</v>
      </c>
      <c r="L86" s="56">
        <v>1</v>
      </c>
      <c r="M86" s="55">
        <f>Tabulka1[[#This Row],[PŘÍKON SVÍTIDLA JEDN (W)]]*Tabulka1[[#This Row],[KS]]</f>
        <v>54</v>
      </c>
      <c r="N86" s="4" t="s">
        <v>17</v>
      </c>
    </row>
    <row r="87" spans="5:14" hidden="1" x14ac:dyDescent="0.2">
      <c r="E87" s="22" t="s">
        <v>50</v>
      </c>
      <c r="F87" s="22" t="s">
        <v>90</v>
      </c>
      <c r="G87" s="22" t="s">
        <v>91</v>
      </c>
      <c r="H87" s="1" t="s">
        <v>35</v>
      </c>
      <c r="I87" s="1" t="s">
        <v>92</v>
      </c>
      <c r="K87" s="33">
        <v>25</v>
      </c>
      <c r="M87" s="36">
        <f>Tabulka1[[#This Row],[PŘÍKON SVÍTIDLA JEDN (W)]]*Tabulka1[[#This Row],[KS]]</f>
        <v>0</v>
      </c>
      <c r="N87" s="4" t="s">
        <v>93</v>
      </c>
    </row>
    <row r="88" spans="5:14" x14ac:dyDescent="0.2">
      <c r="E88" s="22" t="s">
        <v>50</v>
      </c>
      <c r="F88" s="22" t="s">
        <v>94</v>
      </c>
      <c r="G88" s="22" t="s">
        <v>42</v>
      </c>
      <c r="H88" s="1" t="s">
        <v>8</v>
      </c>
      <c r="I88" s="1" t="s">
        <v>25</v>
      </c>
      <c r="J88" s="1" t="s">
        <v>84</v>
      </c>
      <c r="K88" s="56">
        <f>3*18</f>
        <v>54</v>
      </c>
      <c r="L88" s="56">
        <v>1</v>
      </c>
      <c r="M88" s="55">
        <f>Tabulka1[[#This Row],[PŘÍKON SVÍTIDLA JEDN (W)]]*Tabulka1[[#This Row],[KS]]</f>
        <v>54</v>
      </c>
      <c r="N88" s="4" t="s">
        <v>17</v>
      </c>
    </row>
    <row r="89" spans="5:14" x14ac:dyDescent="0.2">
      <c r="E89" s="22" t="s">
        <v>50</v>
      </c>
      <c r="F89" s="22" t="s">
        <v>94</v>
      </c>
      <c r="G89" s="22" t="s">
        <v>91</v>
      </c>
      <c r="H89" s="1" t="s">
        <v>8</v>
      </c>
      <c r="I89" s="1" t="s">
        <v>25</v>
      </c>
      <c r="J89" s="1" t="s">
        <v>84</v>
      </c>
      <c r="K89" s="56">
        <f>3*18</f>
        <v>54</v>
      </c>
      <c r="L89" s="56">
        <v>1</v>
      </c>
      <c r="M89" s="55">
        <f>Tabulka1[[#This Row],[PŘÍKON SVÍTIDLA JEDN (W)]]*Tabulka1[[#This Row],[KS]]</f>
        <v>54</v>
      </c>
      <c r="N89" s="4" t="s">
        <v>17</v>
      </c>
    </row>
    <row r="90" spans="5:14" hidden="1" x14ac:dyDescent="0.2">
      <c r="E90" s="22" t="s">
        <v>50</v>
      </c>
      <c r="F90" s="22" t="s">
        <v>94</v>
      </c>
      <c r="G90" s="22" t="s">
        <v>91</v>
      </c>
      <c r="H90" s="1" t="s">
        <v>35</v>
      </c>
      <c r="I90" s="1" t="s">
        <v>92</v>
      </c>
      <c r="K90" s="33">
        <v>25</v>
      </c>
      <c r="L90" s="22">
        <v>1</v>
      </c>
      <c r="M90" s="36">
        <f>Tabulka1[[#This Row],[PŘÍKON SVÍTIDLA JEDN (W)]]*Tabulka1[[#This Row],[KS]]</f>
        <v>25</v>
      </c>
      <c r="N90" s="4" t="s">
        <v>93</v>
      </c>
    </row>
    <row r="91" spans="5:14" x14ac:dyDescent="0.2">
      <c r="E91" s="22" t="s">
        <v>50</v>
      </c>
      <c r="F91" s="22" t="s">
        <v>95</v>
      </c>
      <c r="G91" s="22" t="s">
        <v>95</v>
      </c>
      <c r="H91" s="1" t="s">
        <v>8</v>
      </c>
      <c r="I91" s="1" t="s">
        <v>25</v>
      </c>
      <c r="J91" s="1" t="s">
        <v>88</v>
      </c>
      <c r="K91" s="56">
        <v>36</v>
      </c>
      <c r="L91" s="56">
        <v>10</v>
      </c>
      <c r="M91" s="55">
        <f>Tabulka1[[#This Row],[PŘÍKON SVÍTIDLA JEDN (W)]]*Tabulka1[[#This Row],[KS]]</f>
        <v>360</v>
      </c>
      <c r="N91" s="4" t="s">
        <v>17</v>
      </c>
    </row>
    <row r="92" spans="5:14" x14ac:dyDescent="0.2">
      <c r="E92" s="22" t="s">
        <v>50</v>
      </c>
      <c r="F92" s="22" t="s">
        <v>96</v>
      </c>
      <c r="G92" s="22" t="s">
        <v>96</v>
      </c>
      <c r="H92" s="1" t="s">
        <v>8</v>
      </c>
      <c r="I92" s="1" t="s">
        <v>25</v>
      </c>
      <c r="J92" s="1" t="s">
        <v>88</v>
      </c>
      <c r="K92" s="56">
        <v>36</v>
      </c>
      <c r="L92" s="56">
        <v>4</v>
      </c>
      <c r="M92" s="55">
        <f>Tabulka1[[#This Row],[PŘÍKON SVÍTIDLA JEDN (W)]]*Tabulka1[[#This Row],[KS]]</f>
        <v>144</v>
      </c>
      <c r="N92" s="4" t="s">
        <v>17</v>
      </c>
    </row>
    <row r="93" spans="5:14" x14ac:dyDescent="0.2">
      <c r="E93" s="22" t="s">
        <v>50</v>
      </c>
      <c r="F93" s="22" t="s">
        <v>97</v>
      </c>
      <c r="G93" s="22" t="s">
        <v>98</v>
      </c>
      <c r="H93" s="1" t="s">
        <v>8</v>
      </c>
      <c r="I93" s="1" t="s">
        <v>25</v>
      </c>
      <c r="J93" s="1" t="s">
        <v>99</v>
      </c>
      <c r="K93" s="56">
        <f>4*36</f>
        <v>144</v>
      </c>
      <c r="L93" s="56">
        <v>8</v>
      </c>
      <c r="M93" s="55">
        <f>Tabulka1[[#This Row],[PŘÍKON SVÍTIDLA JEDN (W)]]*Tabulka1[[#This Row],[KS]]</f>
        <v>1152</v>
      </c>
      <c r="N93" s="4" t="s">
        <v>17</v>
      </c>
    </row>
    <row r="94" spans="5:14" x14ac:dyDescent="0.2">
      <c r="E94" s="22" t="s">
        <v>50</v>
      </c>
      <c r="F94" s="22" t="s">
        <v>100</v>
      </c>
      <c r="G94" s="22" t="s">
        <v>79</v>
      </c>
      <c r="H94" s="1" t="s">
        <v>8</v>
      </c>
      <c r="I94" s="1" t="s">
        <v>25</v>
      </c>
      <c r="J94" s="1" t="s">
        <v>23</v>
      </c>
      <c r="K94" s="56">
        <f>2*36</f>
        <v>72</v>
      </c>
      <c r="L94" s="56">
        <v>1</v>
      </c>
      <c r="M94" s="55">
        <f>Tabulka1[[#This Row],[PŘÍKON SVÍTIDLA JEDN (W)]]*Tabulka1[[#This Row],[KS]]</f>
        <v>72</v>
      </c>
      <c r="N94" s="4" t="s">
        <v>17</v>
      </c>
    </row>
    <row r="95" spans="5:14" x14ac:dyDescent="0.2">
      <c r="E95" s="22" t="s">
        <v>50</v>
      </c>
      <c r="F95" s="22" t="s">
        <v>100</v>
      </c>
      <c r="G95" s="22" t="s">
        <v>79</v>
      </c>
      <c r="H95" s="1" t="s">
        <v>8</v>
      </c>
      <c r="I95" s="1" t="s">
        <v>25</v>
      </c>
      <c r="J95" s="1" t="s">
        <v>101</v>
      </c>
      <c r="K95" s="56">
        <v>11</v>
      </c>
      <c r="L95" s="56">
        <v>1</v>
      </c>
      <c r="M95" s="55">
        <f>Tabulka1[[#This Row],[PŘÍKON SVÍTIDLA JEDN (W)]]*Tabulka1[[#This Row],[KS]]</f>
        <v>11</v>
      </c>
      <c r="N95" s="4" t="s">
        <v>17</v>
      </c>
    </row>
    <row r="96" spans="5:14" x14ac:dyDescent="0.2">
      <c r="E96" s="22" t="s">
        <v>50</v>
      </c>
      <c r="F96" s="22" t="s">
        <v>102</v>
      </c>
      <c r="G96" s="22" t="s">
        <v>29</v>
      </c>
      <c r="H96" s="1" t="s">
        <v>8</v>
      </c>
      <c r="I96" s="1" t="s">
        <v>25</v>
      </c>
      <c r="J96" s="1" t="s">
        <v>84</v>
      </c>
      <c r="K96" s="56">
        <f>3*18</f>
        <v>54</v>
      </c>
      <c r="L96" s="56">
        <v>2</v>
      </c>
      <c r="M96" s="55">
        <f>Tabulka1[[#This Row],[PŘÍKON SVÍTIDLA JEDN (W)]]*Tabulka1[[#This Row],[KS]]</f>
        <v>108</v>
      </c>
      <c r="N96" s="4" t="s">
        <v>17</v>
      </c>
    </row>
    <row r="97" spans="5:14" x14ac:dyDescent="0.2">
      <c r="E97" s="22" t="s">
        <v>50</v>
      </c>
      <c r="F97" s="22" t="s">
        <v>103</v>
      </c>
      <c r="G97" s="22" t="s">
        <v>29</v>
      </c>
      <c r="H97" s="1" t="s">
        <v>8</v>
      </c>
      <c r="I97" s="1" t="s">
        <v>25</v>
      </c>
      <c r="J97" s="1" t="s">
        <v>88</v>
      </c>
      <c r="K97" s="56">
        <v>36</v>
      </c>
      <c r="L97" s="56">
        <v>6</v>
      </c>
      <c r="M97" s="55">
        <f>Tabulka1[[#This Row],[PŘÍKON SVÍTIDLA JEDN (W)]]*Tabulka1[[#This Row],[KS]]</f>
        <v>216</v>
      </c>
      <c r="N97" s="4" t="s">
        <v>17</v>
      </c>
    </row>
    <row r="98" spans="5:14" x14ac:dyDescent="0.2">
      <c r="E98" s="22" t="s">
        <v>50</v>
      </c>
      <c r="F98" s="22" t="s">
        <v>103</v>
      </c>
      <c r="G98" s="22" t="s">
        <v>29</v>
      </c>
      <c r="H98" s="1" t="s">
        <v>8</v>
      </c>
      <c r="I98" s="1" t="s">
        <v>25</v>
      </c>
      <c r="J98" s="1" t="s">
        <v>104</v>
      </c>
      <c r="K98" s="56">
        <v>18</v>
      </c>
      <c r="L98" s="56">
        <v>2</v>
      </c>
      <c r="M98" s="55">
        <f>Tabulka1[[#This Row],[PŘÍKON SVÍTIDLA JEDN (W)]]*Tabulka1[[#This Row],[KS]]</f>
        <v>36</v>
      </c>
      <c r="N98" s="4" t="s">
        <v>17</v>
      </c>
    </row>
    <row r="99" spans="5:14" x14ac:dyDescent="0.2">
      <c r="E99" s="22" t="s">
        <v>50</v>
      </c>
      <c r="F99" s="22" t="s">
        <v>105</v>
      </c>
      <c r="G99" s="22" t="s">
        <v>105</v>
      </c>
      <c r="H99" s="1" t="s">
        <v>8</v>
      </c>
      <c r="I99" s="1" t="s">
        <v>25</v>
      </c>
      <c r="J99" s="1" t="s">
        <v>88</v>
      </c>
      <c r="K99" s="56">
        <v>36</v>
      </c>
      <c r="L99" s="56">
        <v>8</v>
      </c>
      <c r="M99" s="55">
        <f>Tabulka1[[#This Row],[PŘÍKON SVÍTIDLA JEDN (W)]]*Tabulka1[[#This Row],[KS]]</f>
        <v>288</v>
      </c>
      <c r="N99" s="4" t="s">
        <v>17</v>
      </c>
    </row>
    <row r="100" spans="5:14" x14ac:dyDescent="0.2">
      <c r="E100" s="22" t="s">
        <v>50</v>
      </c>
      <c r="F100" s="22" t="s">
        <v>105</v>
      </c>
      <c r="G100" s="22" t="s">
        <v>105</v>
      </c>
      <c r="H100" s="1" t="s">
        <v>8</v>
      </c>
      <c r="I100" s="1" t="s">
        <v>25</v>
      </c>
      <c r="J100" s="1" t="s">
        <v>104</v>
      </c>
      <c r="K100" s="56">
        <v>18</v>
      </c>
      <c r="L100" s="56">
        <v>2</v>
      </c>
      <c r="M100" s="55">
        <f>Tabulka1[[#This Row],[PŘÍKON SVÍTIDLA JEDN (W)]]*Tabulka1[[#This Row],[KS]]</f>
        <v>36</v>
      </c>
      <c r="N100" s="4" t="s">
        <v>17</v>
      </c>
    </row>
    <row r="101" spans="5:14" x14ac:dyDescent="0.2">
      <c r="E101" s="22" t="s">
        <v>50</v>
      </c>
      <c r="F101" s="22" t="s">
        <v>106</v>
      </c>
      <c r="G101" s="22" t="s">
        <v>106</v>
      </c>
      <c r="H101" s="1" t="s">
        <v>8</v>
      </c>
      <c r="I101" s="1" t="s">
        <v>25</v>
      </c>
      <c r="J101" s="1" t="s">
        <v>88</v>
      </c>
      <c r="K101" s="56">
        <v>36</v>
      </c>
      <c r="L101" s="56">
        <v>8</v>
      </c>
      <c r="M101" s="55">
        <f>Tabulka1[[#This Row],[PŘÍKON SVÍTIDLA JEDN (W)]]*Tabulka1[[#This Row],[KS]]</f>
        <v>288</v>
      </c>
      <c r="N101" s="4" t="s">
        <v>17</v>
      </c>
    </row>
    <row r="102" spans="5:14" x14ac:dyDescent="0.2">
      <c r="E102" s="22" t="s">
        <v>50</v>
      </c>
      <c r="F102" s="22" t="s">
        <v>106</v>
      </c>
      <c r="G102" s="22" t="s">
        <v>106</v>
      </c>
      <c r="H102" s="1" t="s">
        <v>8</v>
      </c>
      <c r="I102" s="1" t="s">
        <v>25</v>
      </c>
      <c r="J102" s="1" t="s">
        <v>104</v>
      </c>
      <c r="K102" s="56">
        <v>18</v>
      </c>
      <c r="L102" s="56">
        <v>2</v>
      </c>
      <c r="M102" s="55">
        <f>Tabulka1[[#This Row],[PŘÍKON SVÍTIDLA JEDN (W)]]*Tabulka1[[#This Row],[KS]]</f>
        <v>36</v>
      </c>
      <c r="N102" s="4" t="s">
        <v>17</v>
      </c>
    </row>
    <row r="103" spans="5:14" x14ac:dyDescent="0.2">
      <c r="E103" s="22" t="s">
        <v>50</v>
      </c>
      <c r="F103" s="22" t="s">
        <v>107</v>
      </c>
      <c r="G103" s="22" t="s">
        <v>49</v>
      </c>
      <c r="H103" s="1" t="s">
        <v>8</v>
      </c>
      <c r="I103" s="1" t="s">
        <v>25</v>
      </c>
      <c r="J103" s="1" t="s">
        <v>31</v>
      </c>
      <c r="K103" s="56">
        <v>32</v>
      </c>
      <c r="L103" s="56">
        <v>2</v>
      </c>
      <c r="M103" s="55">
        <f>Tabulka1[[#This Row],[PŘÍKON SVÍTIDLA JEDN (W)]]*Tabulka1[[#This Row],[KS]]</f>
        <v>64</v>
      </c>
      <c r="N103" s="4" t="s">
        <v>32</v>
      </c>
    </row>
    <row r="104" spans="5:14" x14ac:dyDescent="0.2">
      <c r="E104" s="22" t="s">
        <v>50</v>
      </c>
      <c r="F104" s="22" t="s">
        <v>107</v>
      </c>
      <c r="G104" s="22" t="s">
        <v>49</v>
      </c>
      <c r="H104" s="1" t="s">
        <v>8</v>
      </c>
      <c r="I104" s="1" t="s">
        <v>25</v>
      </c>
      <c r="J104" s="1" t="s">
        <v>27</v>
      </c>
      <c r="K104" s="56">
        <f>2*18</f>
        <v>36</v>
      </c>
      <c r="L104" s="56">
        <v>1</v>
      </c>
      <c r="M104" s="55">
        <f>Tabulka1[[#This Row],[PŘÍKON SVÍTIDLA JEDN (W)]]*Tabulka1[[#This Row],[KS]]</f>
        <v>36</v>
      </c>
      <c r="N104" s="4" t="s">
        <v>18</v>
      </c>
    </row>
    <row r="105" spans="5:14" hidden="1" x14ac:dyDescent="0.2">
      <c r="E105" s="23" t="s">
        <v>50</v>
      </c>
      <c r="F105" s="23" t="s">
        <v>107</v>
      </c>
      <c r="G105" s="23" t="s">
        <v>49</v>
      </c>
      <c r="H105" s="3" t="s">
        <v>8</v>
      </c>
      <c r="I105" s="3" t="s">
        <v>10</v>
      </c>
      <c r="J105" s="3" t="s">
        <v>11</v>
      </c>
      <c r="K105" s="57">
        <v>6</v>
      </c>
      <c r="L105" s="57">
        <v>2</v>
      </c>
      <c r="M105" s="57">
        <f>Tabulka1[[#This Row],[PŘÍKON SVÍTIDLA JEDN (W)]]*Tabulka1[[#This Row],[KS]]</f>
        <v>12</v>
      </c>
      <c r="N105" s="10" t="s">
        <v>19</v>
      </c>
    </row>
    <row r="106" spans="5:14" hidden="1" x14ac:dyDescent="0.2">
      <c r="E106" s="22" t="s">
        <v>108</v>
      </c>
      <c r="F106" s="22" t="s">
        <v>109</v>
      </c>
      <c r="G106" s="22" t="s">
        <v>52</v>
      </c>
      <c r="H106" s="1" t="s">
        <v>8</v>
      </c>
      <c r="I106" s="1" t="s">
        <v>10</v>
      </c>
      <c r="J106" s="1" t="s">
        <v>11</v>
      </c>
      <c r="K106" s="56">
        <v>6</v>
      </c>
      <c r="L106" s="56">
        <v>4</v>
      </c>
      <c r="M106" s="55">
        <f>Tabulka1[[#This Row],[PŘÍKON SVÍTIDLA JEDN (W)]]*Tabulka1[[#This Row],[KS]]</f>
        <v>24</v>
      </c>
      <c r="N106" s="4" t="s">
        <v>19</v>
      </c>
    </row>
    <row r="107" spans="5:14" x14ac:dyDescent="0.2">
      <c r="E107" s="22" t="s">
        <v>108</v>
      </c>
      <c r="F107" s="22" t="s">
        <v>109</v>
      </c>
      <c r="G107" s="22" t="s">
        <v>52</v>
      </c>
      <c r="H107" s="1" t="s">
        <v>8</v>
      </c>
      <c r="I107" s="1" t="s">
        <v>25</v>
      </c>
      <c r="J107" s="1" t="s">
        <v>27</v>
      </c>
      <c r="K107" s="56">
        <f>2*18</f>
        <v>36</v>
      </c>
      <c r="L107" s="56">
        <v>10</v>
      </c>
      <c r="M107" s="55">
        <f>Tabulka1[[#This Row],[PŘÍKON SVÍTIDLA JEDN (W)]]*Tabulka1[[#This Row],[KS]]</f>
        <v>360</v>
      </c>
      <c r="N107" s="4" t="s">
        <v>18</v>
      </c>
    </row>
    <row r="108" spans="5:14" x14ac:dyDescent="0.2">
      <c r="E108" s="22" t="s">
        <v>108</v>
      </c>
      <c r="F108" s="22" t="s">
        <v>109</v>
      </c>
      <c r="G108" s="22" t="s">
        <v>52</v>
      </c>
      <c r="H108" s="1" t="s">
        <v>8</v>
      </c>
      <c r="I108" s="1" t="s">
        <v>25</v>
      </c>
      <c r="J108" s="1" t="s">
        <v>31</v>
      </c>
      <c r="K108" s="56">
        <v>32</v>
      </c>
      <c r="L108" s="56">
        <v>5</v>
      </c>
      <c r="M108" s="55">
        <f>Tabulka1[[#This Row],[PŘÍKON SVÍTIDLA JEDN (W)]]*Tabulka1[[#This Row],[KS]]</f>
        <v>160</v>
      </c>
      <c r="N108" s="4" t="s">
        <v>32</v>
      </c>
    </row>
    <row r="109" spans="5:14" hidden="1" x14ac:dyDescent="0.2">
      <c r="E109" s="22" t="s">
        <v>108</v>
      </c>
      <c r="H109" s="1" t="s">
        <v>13</v>
      </c>
      <c r="I109" s="1" t="s">
        <v>110</v>
      </c>
      <c r="M109" s="36">
        <f>Tabulka1[[#This Row],[PŘÍKON SVÍTIDLA JEDN (W)]]*Tabulka1[[#This Row],[KS]]</f>
        <v>0</v>
      </c>
    </row>
    <row r="110" spans="5:14" hidden="1" x14ac:dyDescent="0.2">
      <c r="E110" s="22" t="s">
        <v>108</v>
      </c>
      <c r="H110" s="1" t="s">
        <v>13</v>
      </c>
      <c r="I110" s="1" t="s">
        <v>111</v>
      </c>
      <c r="M110" s="36">
        <f>Tabulka1[[#This Row],[PŘÍKON SVÍTIDLA JEDN (W)]]*Tabulka1[[#This Row],[KS]]</f>
        <v>0</v>
      </c>
    </row>
    <row r="111" spans="5:14" hidden="1" x14ac:dyDescent="0.2">
      <c r="E111" s="22" t="s">
        <v>108</v>
      </c>
      <c r="H111" s="1" t="s">
        <v>13</v>
      </c>
      <c r="I111" s="1" t="s">
        <v>112</v>
      </c>
      <c r="M111" s="36">
        <f>Tabulka1[[#This Row],[PŘÍKON SVÍTIDLA JEDN (W)]]*Tabulka1[[#This Row],[KS]]</f>
        <v>0</v>
      </c>
    </row>
    <row r="112" spans="5:14" hidden="1" x14ac:dyDescent="0.2">
      <c r="E112" s="22" t="s">
        <v>108</v>
      </c>
      <c r="H112" s="1" t="s">
        <v>13</v>
      </c>
      <c r="I112" s="1" t="s">
        <v>113</v>
      </c>
      <c r="M112" s="36">
        <f>Tabulka1[[#This Row],[PŘÍKON SVÍTIDLA JEDN (W)]]*Tabulka1[[#This Row],[KS]]</f>
        <v>0</v>
      </c>
    </row>
    <row r="113" spans="5:14" x14ac:dyDescent="0.2">
      <c r="E113" s="22" t="s">
        <v>108</v>
      </c>
      <c r="F113" s="22" t="s">
        <v>114</v>
      </c>
      <c r="G113" s="22" t="s">
        <v>20</v>
      </c>
      <c r="H113" s="1" t="s">
        <v>8</v>
      </c>
      <c r="I113" s="1" t="s">
        <v>25</v>
      </c>
      <c r="J113" s="1" t="s">
        <v>27</v>
      </c>
      <c r="K113" s="56">
        <f>2*18</f>
        <v>36</v>
      </c>
      <c r="L113" s="56">
        <v>2</v>
      </c>
      <c r="M113" s="55">
        <f>Tabulka1[[#This Row],[PŘÍKON SVÍTIDLA JEDN (W)]]*Tabulka1[[#This Row],[KS]]</f>
        <v>72</v>
      </c>
      <c r="N113" s="4" t="s">
        <v>18</v>
      </c>
    </row>
    <row r="114" spans="5:14" x14ac:dyDescent="0.2">
      <c r="E114" s="22" t="s">
        <v>108</v>
      </c>
      <c r="F114" s="22" t="s">
        <v>114</v>
      </c>
      <c r="G114" s="22" t="s">
        <v>115</v>
      </c>
      <c r="H114" s="1" t="s">
        <v>8</v>
      </c>
      <c r="I114" s="1" t="s">
        <v>25</v>
      </c>
      <c r="J114" s="1" t="s">
        <v>27</v>
      </c>
      <c r="K114" s="56">
        <f>2*18</f>
        <v>36</v>
      </c>
      <c r="L114" s="56">
        <v>2</v>
      </c>
      <c r="M114" s="55">
        <f>Tabulka1[[#This Row],[PŘÍKON SVÍTIDLA JEDN (W)]]*Tabulka1[[#This Row],[KS]]</f>
        <v>72</v>
      </c>
      <c r="N114" s="4" t="s">
        <v>18</v>
      </c>
    </row>
    <row r="115" spans="5:14" x14ac:dyDescent="0.2">
      <c r="E115" s="22" t="s">
        <v>108</v>
      </c>
      <c r="F115" s="22" t="s">
        <v>114</v>
      </c>
      <c r="G115" s="22" t="s">
        <v>60</v>
      </c>
      <c r="H115" s="1" t="s">
        <v>8</v>
      </c>
      <c r="I115" s="1" t="s">
        <v>25</v>
      </c>
      <c r="J115" s="1" t="s">
        <v>27</v>
      </c>
      <c r="K115" s="56">
        <f>2*18</f>
        <v>36</v>
      </c>
      <c r="L115" s="56">
        <v>1</v>
      </c>
      <c r="M115" s="55">
        <f>Tabulka1[[#This Row],[PŘÍKON SVÍTIDLA JEDN (W)]]*Tabulka1[[#This Row],[KS]]</f>
        <v>36</v>
      </c>
      <c r="N115" s="4" t="s">
        <v>18</v>
      </c>
    </row>
    <row r="116" spans="5:14" hidden="1" x14ac:dyDescent="0.2">
      <c r="E116" s="22" t="s">
        <v>108</v>
      </c>
      <c r="F116" s="22" t="s">
        <v>114</v>
      </c>
      <c r="G116" s="22" t="s">
        <v>60</v>
      </c>
      <c r="H116" s="1" t="s">
        <v>35</v>
      </c>
      <c r="I116" s="1" t="s">
        <v>61</v>
      </c>
      <c r="K116" s="33">
        <v>25</v>
      </c>
      <c r="L116" s="22">
        <v>1</v>
      </c>
      <c r="M116" s="36">
        <f>Tabulka1[[#This Row],[PŘÍKON SVÍTIDLA JEDN (W)]]*Tabulka1[[#This Row],[KS]]</f>
        <v>25</v>
      </c>
      <c r="N116" s="4" t="s">
        <v>62</v>
      </c>
    </row>
    <row r="117" spans="5:14" x14ac:dyDescent="0.2">
      <c r="E117" s="22" t="s">
        <v>108</v>
      </c>
      <c r="F117" s="22" t="s">
        <v>114</v>
      </c>
      <c r="G117" s="22" t="s">
        <v>63</v>
      </c>
      <c r="H117" s="1" t="s">
        <v>8</v>
      </c>
      <c r="I117" s="1" t="s">
        <v>25</v>
      </c>
      <c r="J117" s="1" t="s">
        <v>27</v>
      </c>
      <c r="K117" s="56">
        <f>2*18</f>
        <v>36</v>
      </c>
      <c r="L117" s="56">
        <v>1</v>
      </c>
      <c r="M117" s="55">
        <f>Tabulka1[[#This Row],[PŘÍKON SVÍTIDLA JEDN (W)]]*Tabulka1[[#This Row],[KS]]</f>
        <v>36</v>
      </c>
      <c r="N117" s="4" t="s">
        <v>18</v>
      </c>
    </row>
    <row r="118" spans="5:14" hidden="1" x14ac:dyDescent="0.2">
      <c r="E118" s="22" t="s">
        <v>108</v>
      </c>
      <c r="F118" s="22" t="s">
        <v>114</v>
      </c>
      <c r="G118" s="22" t="s">
        <v>63</v>
      </c>
      <c r="H118" s="1" t="s">
        <v>35</v>
      </c>
      <c r="I118" s="1" t="s">
        <v>61</v>
      </c>
      <c r="K118" s="33">
        <v>25</v>
      </c>
      <c r="L118" s="22">
        <v>1</v>
      </c>
      <c r="M118" s="36">
        <f>Tabulka1[[#This Row],[PŘÍKON SVÍTIDLA JEDN (W)]]*Tabulka1[[#This Row],[KS]]</f>
        <v>25</v>
      </c>
      <c r="N118" s="4" t="s">
        <v>62</v>
      </c>
    </row>
    <row r="119" spans="5:14" x14ac:dyDescent="0.2">
      <c r="E119" s="22" t="s">
        <v>108</v>
      </c>
      <c r="F119" s="22" t="s">
        <v>116</v>
      </c>
      <c r="G119" s="22" t="s">
        <v>20</v>
      </c>
      <c r="H119" s="1" t="s">
        <v>8</v>
      </c>
      <c r="I119" s="1" t="s">
        <v>25</v>
      </c>
      <c r="J119" s="1" t="s">
        <v>27</v>
      </c>
      <c r="K119" s="56">
        <f>2*18</f>
        <v>36</v>
      </c>
      <c r="L119" s="56">
        <v>2</v>
      </c>
      <c r="M119" s="55">
        <f>Tabulka1[[#This Row],[PŘÍKON SVÍTIDLA JEDN (W)]]*Tabulka1[[#This Row],[KS]]</f>
        <v>72</v>
      </c>
      <c r="N119" s="4" t="s">
        <v>18</v>
      </c>
    </row>
    <row r="120" spans="5:14" x14ac:dyDescent="0.2">
      <c r="E120" s="22" t="s">
        <v>108</v>
      </c>
      <c r="F120" s="22" t="s">
        <v>116</v>
      </c>
      <c r="G120" s="22" t="s">
        <v>57</v>
      </c>
      <c r="H120" s="1" t="s">
        <v>8</v>
      </c>
      <c r="I120" s="1" t="s">
        <v>25</v>
      </c>
      <c r="J120" s="1" t="s">
        <v>27</v>
      </c>
      <c r="K120" s="56">
        <f>2*18</f>
        <v>36</v>
      </c>
      <c r="L120" s="56">
        <v>1</v>
      </c>
      <c r="M120" s="55">
        <f>Tabulka1[[#This Row],[PŘÍKON SVÍTIDLA JEDN (W)]]*Tabulka1[[#This Row],[KS]]</f>
        <v>36</v>
      </c>
      <c r="N120" s="4" t="s">
        <v>18</v>
      </c>
    </row>
    <row r="121" spans="5:14" hidden="1" x14ac:dyDescent="0.2">
      <c r="E121" s="22" t="s">
        <v>108</v>
      </c>
      <c r="F121" s="22" t="s">
        <v>116</v>
      </c>
      <c r="G121" s="22" t="s">
        <v>57</v>
      </c>
      <c r="H121" s="1" t="s">
        <v>35</v>
      </c>
      <c r="I121" s="1" t="s">
        <v>61</v>
      </c>
      <c r="K121" s="33">
        <v>25</v>
      </c>
      <c r="L121" s="22">
        <v>1</v>
      </c>
      <c r="M121" s="36">
        <f>Tabulka1[[#This Row],[PŘÍKON SVÍTIDLA JEDN (W)]]*Tabulka1[[#This Row],[KS]]</f>
        <v>25</v>
      </c>
      <c r="N121" s="4" t="s">
        <v>62</v>
      </c>
    </row>
    <row r="122" spans="5:14" x14ac:dyDescent="0.2">
      <c r="E122" s="22" t="s">
        <v>108</v>
      </c>
      <c r="F122" s="22" t="s">
        <v>116</v>
      </c>
      <c r="G122" s="22" t="s">
        <v>65</v>
      </c>
      <c r="H122" s="1" t="s">
        <v>8</v>
      </c>
      <c r="I122" s="1" t="s">
        <v>25</v>
      </c>
      <c r="J122" s="1" t="s">
        <v>27</v>
      </c>
      <c r="K122" s="56">
        <f>2*18</f>
        <v>36</v>
      </c>
      <c r="L122" s="56">
        <v>2</v>
      </c>
      <c r="M122" s="55">
        <f>Tabulka1[[#This Row],[PŘÍKON SVÍTIDLA JEDN (W)]]*Tabulka1[[#This Row],[KS]]</f>
        <v>72</v>
      </c>
      <c r="N122" s="4" t="s">
        <v>18</v>
      </c>
    </row>
    <row r="123" spans="5:14" hidden="1" x14ac:dyDescent="0.2">
      <c r="E123" s="22" t="s">
        <v>108</v>
      </c>
      <c r="F123" s="22" t="s">
        <v>116</v>
      </c>
      <c r="G123" s="22" t="s">
        <v>65</v>
      </c>
      <c r="H123" s="1" t="s">
        <v>35</v>
      </c>
      <c r="I123" s="1" t="s">
        <v>61</v>
      </c>
      <c r="K123" s="33">
        <v>25</v>
      </c>
      <c r="L123" s="22">
        <v>1</v>
      </c>
      <c r="M123" s="36">
        <f>Tabulka1[[#This Row],[PŘÍKON SVÍTIDLA JEDN (W)]]*Tabulka1[[#This Row],[KS]]</f>
        <v>25</v>
      </c>
      <c r="N123" s="4" t="s">
        <v>62</v>
      </c>
    </row>
    <row r="124" spans="5:14" x14ac:dyDescent="0.2">
      <c r="E124" s="22" t="s">
        <v>108</v>
      </c>
      <c r="F124" s="22" t="s">
        <v>116</v>
      </c>
      <c r="G124" s="22" t="s">
        <v>60</v>
      </c>
      <c r="H124" s="1" t="s">
        <v>8</v>
      </c>
      <c r="I124" s="1" t="s">
        <v>25</v>
      </c>
      <c r="J124" s="1" t="s">
        <v>27</v>
      </c>
      <c r="K124" s="56">
        <f>2*18</f>
        <v>36</v>
      </c>
      <c r="L124" s="56">
        <v>1</v>
      </c>
      <c r="M124" s="55">
        <f>Tabulka1[[#This Row],[PŘÍKON SVÍTIDLA JEDN (W)]]*Tabulka1[[#This Row],[KS]]</f>
        <v>36</v>
      </c>
      <c r="N124" s="4" t="s">
        <v>18</v>
      </c>
    </row>
    <row r="125" spans="5:14" hidden="1" x14ac:dyDescent="0.2">
      <c r="E125" s="22" t="s">
        <v>108</v>
      </c>
      <c r="F125" s="22" t="s">
        <v>116</v>
      </c>
      <c r="G125" s="22" t="s">
        <v>60</v>
      </c>
      <c r="H125" s="1" t="s">
        <v>35</v>
      </c>
      <c r="I125" s="1" t="s">
        <v>61</v>
      </c>
      <c r="K125" s="33">
        <v>25</v>
      </c>
      <c r="L125" s="22">
        <v>1</v>
      </c>
      <c r="M125" s="36">
        <f>Tabulka1[[#This Row],[PŘÍKON SVÍTIDLA JEDN (W)]]*Tabulka1[[#This Row],[KS]]</f>
        <v>25</v>
      </c>
      <c r="N125" s="4" t="s">
        <v>62</v>
      </c>
    </row>
    <row r="126" spans="5:14" x14ac:dyDescent="0.2">
      <c r="E126" s="22" t="s">
        <v>108</v>
      </c>
      <c r="F126" s="22" t="s">
        <v>116</v>
      </c>
      <c r="G126" s="22" t="s">
        <v>63</v>
      </c>
      <c r="H126" s="1" t="s">
        <v>8</v>
      </c>
      <c r="I126" s="1" t="s">
        <v>25</v>
      </c>
      <c r="J126" s="1" t="s">
        <v>27</v>
      </c>
      <c r="K126" s="56">
        <f>2*18</f>
        <v>36</v>
      </c>
      <c r="L126" s="56">
        <v>1</v>
      </c>
      <c r="M126" s="55">
        <f>Tabulka1[[#This Row],[PŘÍKON SVÍTIDLA JEDN (W)]]*Tabulka1[[#This Row],[KS]]</f>
        <v>36</v>
      </c>
      <c r="N126" s="4" t="s">
        <v>18</v>
      </c>
    </row>
    <row r="127" spans="5:14" hidden="1" x14ac:dyDescent="0.2">
      <c r="E127" s="22" t="s">
        <v>108</v>
      </c>
      <c r="F127" s="22" t="s">
        <v>116</v>
      </c>
      <c r="G127" s="22" t="s">
        <v>63</v>
      </c>
      <c r="H127" s="1" t="s">
        <v>35</v>
      </c>
      <c r="I127" s="1" t="s">
        <v>61</v>
      </c>
      <c r="K127" s="33">
        <v>25</v>
      </c>
      <c r="L127" s="22">
        <v>1</v>
      </c>
      <c r="M127" s="36">
        <f>Tabulka1[[#This Row],[PŘÍKON SVÍTIDLA JEDN (W)]]*Tabulka1[[#This Row],[KS]]</f>
        <v>25</v>
      </c>
      <c r="N127" s="4" t="s">
        <v>62</v>
      </c>
    </row>
    <row r="128" spans="5:14" x14ac:dyDescent="0.2">
      <c r="E128" s="22" t="s">
        <v>108</v>
      </c>
      <c r="F128" s="22" t="s">
        <v>117</v>
      </c>
      <c r="G128" s="22" t="s">
        <v>118</v>
      </c>
      <c r="H128" s="1" t="s">
        <v>8</v>
      </c>
      <c r="I128" s="1" t="s">
        <v>25</v>
      </c>
      <c r="J128" s="1" t="s">
        <v>84</v>
      </c>
      <c r="K128" s="56">
        <f>3*18</f>
        <v>54</v>
      </c>
      <c r="L128" s="56">
        <v>3</v>
      </c>
      <c r="M128" s="55">
        <f>Tabulka1[[#This Row],[PŘÍKON SVÍTIDLA JEDN (W)]]*Tabulka1[[#This Row],[KS]]</f>
        <v>162</v>
      </c>
      <c r="N128" s="4" t="s">
        <v>17</v>
      </c>
    </row>
    <row r="129" spans="5:14" x14ac:dyDescent="0.2">
      <c r="E129" s="22" t="s">
        <v>108</v>
      </c>
      <c r="F129" s="22" t="s">
        <v>119</v>
      </c>
      <c r="G129" s="22" t="s">
        <v>119</v>
      </c>
      <c r="H129" s="1" t="s">
        <v>8</v>
      </c>
      <c r="I129" s="1" t="s">
        <v>25</v>
      </c>
      <c r="J129" s="1" t="s">
        <v>71</v>
      </c>
      <c r="K129" s="56">
        <f>3*36</f>
        <v>108</v>
      </c>
      <c r="L129" s="56">
        <v>4</v>
      </c>
      <c r="M129" s="55">
        <f>Tabulka1[[#This Row],[PŘÍKON SVÍTIDLA JEDN (W)]]*Tabulka1[[#This Row],[KS]]</f>
        <v>432</v>
      </c>
      <c r="N129" s="4" t="s">
        <v>17</v>
      </c>
    </row>
    <row r="130" spans="5:14" x14ac:dyDescent="0.2">
      <c r="E130" s="22" t="s">
        <v>108</v>
      </c>
      <c r="F130" s="22" t="s">
        <v>120</v>
      </c>
      <c r="G130" s="22" t="s">
        <v>120</v>
      </c>
      <c r="H130" s="1" t="s">
        <v>8</v>
      </c>
      <c r="I130" s="1" t="s">
        <v>25</v>
      </c>
      <c r="J130" s="1" t="s">
        <v>71</v>
      </c>
      <c r="K130" s="56">
        <f>3*36</f>
        <v>108</v>
      </c>
      <c r="L130" s="56">
        <v>3</v>
      </c>
      <c r="M130" s="55">
        <f>Tabulka1[[#This Row],[PŘÍKON SVÍTIDLA JEDN (W)]]*Tabulka1[[#This Row],[KS]]</f>
        <v>324</v>
      </c>
      <c r="N130" s="4" t="s">
        <v>17</v>
      </c>
    </row>
    <row r="131" spans="5:14" x14ac:dyDescent="0.2">
      <c r="E131" s="22" t="s">
        <v>108</v>
      </c>
      <c r="F131" s="22" t="s">
        <v>121</v>
      </c>
      <c r="G131" s="22" t="s">
        <v>122</v>
      </c>
      <c r="H131" s="1" t="s">
        <v>8</v>
      </c>
      <c r="I131" s="1" t="s">
        <v>25</v>
      </c>
      <c r="J131" s="1" t="s">
        <v>123</v>
      </c>
      <c r="K131" s="56">
        <v>22</v>
      </c>
      <c r="L131" s="56">
        <v>2</v>
      </c>
      <c r="M131" s="55">
        <f>Tabulka1[[#This Row],[PŘÍKON SVÍTIDLA JEDN (W)]]*Tabulka1[[#This Row],[KS]]</f>
        <v>44</v>
      </c>
      <c r="N131" s="4" t="s">
        <v>32</v>
      </c>
    </row>
    <row r="132" spans="5:14" x14ac:dyDescent="0.2">
      <c r="E132" s="22" t="s">
        <v>108</v>
      </c>
      <c r="F132" s="22" t="s">
        <v>121</v>
      </c>
      <c r="G132" s="22" t="s">
        <v>124</v>
      </c>
      <c r="H132" s="1" t="s">
        <v>8</v>
      </c>
      <c r="I132" s="1" t="s">
        <v>25</v>
      </c>
      <c r="J132" s="1" t="s">
        <v>31</v>
      </c>
      <c r="K132" s="56">
        <v>32</v>
      </c>
      <c r="L132" s="56">
        <v>11</v>
      </c>
      <c r="M132" s="55">
        <f>Tabulka1[[#This Row],[PŘÍKON SVÍTIDLA JEDN (W)]]*Tabulka1[[#This Row],[KS]]</f>
        <v>352</v>
      </c>
      <c r="N132" s="4" t="s">
        <v>32</v>
      </c>
    </row>
    <row r="133" spans="5:14" hidden="1" x14ac:dyDescent="0.2">
      <c r="E133" s="22" t="s">
        <v>108</v>
      </c>
      <c r="F133" s="22" t="s">
        <v>121</v>
      </c>
      <c r="G133" s="22" t="s">
        <v>124</v>
      </c>
      <c r="H133" s="1" t="s">
        <v>8</v>
      </c>
      <c r="I133" s="1" t="s">
        <v>12</v>
      </c>
      <c r="J133" s="1" t="s">
        <v>6</v>
      </c>
      <c r="K133" s="56">
        <v>60</v>
      </c>
      <c r="L133" s="56">
        <v>1</v>
      </c>
      <c r="M133" s="55">
        <f>Tabulka1[[#This Row],[PŘÍKON SVÍTIDLA JEDN (W)]]*Tabulka1[[#This Row],[KS]]</f>
        <v>60</v>
      </c>
      <c r="N133" s="4" t="s">
        <v>93</v>
      </c>
    </row>
    <row r="134" spans="5:14" x14ac:dyDescent="0.2">
      <c r="E134" s="22" t="s">
        <v>108</v>
      </c>
      <c r="F134" s="22" t="s">
        <v>121</v>
      </c>
      <c r="G134" s="22" t="s">
        <v>125</v>
      </c>
      <c r="H134" s="1" t="s">
        <v>8</v>
      </c>
      <c r="I134" s="1" t="s">
        <v>25</v>
      </c>
      <c r="J134" s="1" t="s">
        <v>31</v>
      </c>
      <c r="K134" s="56">
        <v>32</v>
      </c>
      <c r="L134" s="56">
        <v>2</v>
      </c>
      <c r="M134" s="55">
        <f>Tabulka1[[#This Row],[PŘÍKON SVÍTIDLA JEDN (W)]]*Tabulka1[[#This Row],[KS]]</f>
        <v>64</v>
      </c>
      <c r="N134" s="4" t="s">
        <v>32</v>
      </c>
    </row>
    <row r="135" spans="5:14" hidden="1" x14ac:dyDescent="0.2">
      <c r="E135" s="22" t="s">
        <v>108</v>
      </c>
      <c r="F135" s="22" t="s">
        <v>121</v>
      </c>
      <c r="G135" s="22" t="s">
        <v>125</v>
      </c>
      <c r="H135" s="1" t="s">
        <v>126</v>
      </c>
      <c r="I135" s="1" t="s">
        <v>127</v>
      </c>
      <c r="J135" s="1" t="s">
        <v>128</v>
      </c>
      <c r="L135" s="22">
        <v>1</v>
      </c>
      <c r="M135" s="36">
        <f>Tabulka1[[#This Row],[PŘÍKON SVÍTIDLA JEDN (W)]]*Tabulka1[[#This Row],[KS]]</f>
        <v>0</v>
      </c>
    </row>
    <row r="136" spans="5:14" x14ac:dyDescent="0.2">
      <c r="E136" s="22" t="s">
        <v>108</v>
      </c>
      <c r="F136" s="22" t="s">
        <v>129</v>
      </c>
      <c r="G136" s="22" t="s">
        <v>129</v>
      </c>
      <c r="H136" s="1" t="s">
        <v>8</v>
      </c>
      <c r="I136" s="1" t="s">
        <v>25</v>
      </c>
      <c r="J136" s="1" t="s">
        <v>71</v>
      </c>
      <c r="K136" s="56">
        <f>3*36</f>
        <v>108</v>
      </c>
      <c r="L136" s="56">
        <v>6</v>
      </c>
      <c r="M136" s="55">
        <f>Tabulka1[[#This Row],[PŘÍKON SVÍTIDLA JEDN (W)]]*Tabulka1[[#This Row],[KS]]</f>
        <v>648</v>
      </c>
      <c r="N136" s="4" t="s">
        <v>17</v>
      </c>
    </row>
    <row r="137" spans="5:14" x14ac:dyDescent="0.2">
      <c r="E137" s="22" t="s">
        <v>108</v>
      </c>
      <c r="F137" s="22" t="s">
        <v>130</v>
      </c>
      <c r="G137" s="22" t="s">
        <v>130</v>
      </c>
      <c r="H137" s="1" t="s">
        <v>8</v>
      </c>
      <c r="I137" s="1" t="s">
        <v>25</v>
      </c>
      <c r="J137" s="1" t="s">
        <v>71</v>
      </c>
      <c r="K137" s="56">
        <f>3*36</f>
        <v>108</v>
      </c>
      <c r="L137" s="56">
        <v>6</v>
      </c>
      <c r="M137" s="55">
        <f>Tabulka1[[#This Row],[PŘÍKON SVÍTIDLA JEDN (W)]]*Tabulka1[[#This Row],[KS]]</f>
        <v>648</v>
      </c>
      <c r="N137" s="4" t="s">
        <v>17</v>
      </c>
    </row>
    <row r="138" spans="5:14" x14ac:dyDescent="0.2">
      <c r="E138" s="22" t="s">
        <v>108</v>
      </c>
      <c r="F138" s="22" t="s">
        <v>131</v>
      </c>
      <c r="G138" s="22" t="s">
        <v>132</v>
      </c>
      <c r="H138" s="1" t="s">
        <v>8</v>
      </c>
      <c r="I138" s="1" t="s">
        <v>25</v>
      </c>
      <c r="J138" s="1" t="s">
        <v>71</v>
      </c>
      <c r="K138" s="56">
        <f>3*36</f>
        <v>108</v>
      </c>
      <c r="L138" s="56">
        <v>3</v>
      </c>
      <c r="M138" s="55">
        <f>Tabulka1[[#This Row],[PŘÍKON SVÍTIDLA JEDN (W)]]*Tabulka1[[#This Row],[KS]]</f>
        <v>324</v>
      </c>
      <c r="N138" s="4" t="s">
        <v>17</v>
      </c>
    </row>
    <row r="139" spans="5:14" x14ac:dyDescent="0.2">
      <c r="E139" s="22" t="s">
        <v>108</v>
      </c>
      <c r="F139" s="22" t="s">
        <v>131</v>
      </c>
      <c r="G139" s="22" t="s">
        <v>133</v>
      </c>
      <c r="H139" s="1" t="s">
        <v>8</v>
      </c>
      <c r="I139" s="1" t="s">
        <v>25</v>
      </c>
      <c r="J139" s="1" t="s">
        <v>71</v>
      </c>
      <c r="K139" s="56">
        <f>3*36</f>
        <v>108</v>
      </c>
      <c r="L139" s="56">
        <v>4</v>
      </c>
      <c r="M139" s="55">
        <f>Tabulka1[[#This Row],[PŘÍKON SVÍTIDLA JEDN (W)]]*Tabulka1[[#This Row],[KS]]</f>
        <v>432</v>
      </c>
      <c r="N139" s="4" t="s">
        <v>17</v>
      </c>
    </row>
    <row r="140" spans="5:14" x14ac:dyDescent="0.2">
      <c r="E140" s="22" t="s">
        <v>108</v>
      </c>
      <c r="F140" s="22" t="s">
        <v>134</v>
      </c>
      <c r="G140" s="22" t="s">
        <v>134</v>
      </c>
      <c r="H140" s="1" t="s">
        <v>8</v>
      </c>
      <c r="I140" s="1" t="s">
        <v>25</v>
      </c>
      <c r="J140" s="1" t="s">
        <v>71</v>
      </c>
      <c r="K140" s="56">
        <f>3*36</f>
        <v>108</v>
      </c>
      <c r="L140" s="56">
        <v>4</v>
      </c>
      <c r="M140" s="55">
        <f>Tabulka1[[#This Row],[PŘÍKON SVÍTIDLA JEDN (W)]]*Tabulka1[[#This Row],[KS]]</f>
        <v>432</v>
      </c>
      <c r="N140" s="4" t="s">
        <v>17</v>
      </c>
    </row>
    <row r="141" spans="5:14" x14ac:dyDescent="0.2">
      <c r="E141" s="22" t="s">
        <v>108</v>
      </c>
      <c r="F141" s="22" t="s">
        <v>135</v>
      </c>
      <c r="G141" s="22" t="s">
        <v>79</v>
      </c>
      <c r="H141" s="1" t="s">
        <v>8</v>
      </c>
      <c r="I141" s="1" t="s">
        <v>25</v>
      </c>
      <c r="J141" s="1" t="s">
        <v>104</v>
      </c>
      <c r="K141" s="56">
        <v>18</v>
      </c>
      <c r="L141" s="56">
        <v>1</v>
      </c>
      <c r="M141" s="55">
        <f>Tabulka1[[#This Row],[PŘÍKON SVÍTIDLA JEDN (W)]]*Tabulka1[[#This Row],[KS]]</f>
        <v>18</v>
      </c>
      <c r="N141" s="4" t="s">
        <v>17</v>
      </c>
    </row>
    <row r="142" spans="5:14" x14ac:dyDescent="0.2">
      <c r="E142" s="22" t="s">
        <v>108</v>
      </c>
      <c r="F142" s="22" t="s">
        <v>135</v>
      </c>
      <c r="G142" s="22" t="s">
        <v>79</v>
      </c>
      <c r="H142" s="1" t="s">
        <v>8</v>
      </c>
      <c r="I142" s="1" t="s">
        <v>25</v>
      </c>
      <c r="J142" s="1" t="s">
        <v>27</v>
      </c>
      <c r="K142" s="56">
        <f>2*18</f>
        <v>36</v>
      </c>
      <c r="L142" s="56">
        <v>2</v>
      </c>
      <c r="M142" s="55">
        <f>Tabulka1[[#This Row],[PŘÍKON SVÍTIDLA JEDN (W)]]*Tabulka1[[#This Row],[KS]]</f>
        <v>72</v>
      </c>
      <c r="N142" s="4" t="s">
        <v>18</v>
      </c>
    </row>
    <row r="143" spans="5:14" x14ac:dyDescent="0.2">
      <c r="E143" s="22" t="s">
        <v>108</v>
      </c>
      <c r="F143" s="22" t="s">
        <v>135</v>
      </c>
      <c r="G143" s="22" t="s">
        <v>136</v>
      </c>
      <c r="H143" s="1" t="s">
        <v>8</v>
      </c>
      <c r="I143" s="1" t="s">
        <v>25</v>
      </c>
      <c r="J143" s="1" t="s">
        <v>27</v>
      </c>
      <c r="K143" s="56">
        <f>2*18</f>
        <v>36</v>
      </c>
      <c r="L143" s="56">
        <v>2</v>
      </c>
      <c r="M143" s="55">
        <f>Tabulka1[[#This Row],[PŘÍKON SVÍTIDLA JEDN (W)]]*Tabulka1[[#This Row],[KS]]</f>
        <v>72</v>
      </c>
      <c r="N143" s="4" t="s">
        <v>18</v>
      </c>
    </row>
    <row r="144" spans="5:14" hidden="1" x14ac:dyDescent="0.2">
      <c r="E144" s="22" t="s">
        <v>108</v>
      </c>
      <c r="F144" s="22" t="s">
        <v>137</v>
      </c>
      <c r="G144" s="22" t="s">
        <v>137</v>
      </c>
      <c r="H144" s="1" t="s">
        <v>8</v>
      </c>
      <c r="I144" s="1" t="s">
        <v>10</v>
      </c>
      <c r="J144" s="1" t="s">
        <v>11</v>
      </c>
      <c r="K144" s="56">
        <v>6</v>
      </c>
      <c r="L144" s="56">
        <v>2</v>
      </c>
      <c r="M144" s="55">
        <f>Tabulka1[[#This Row],[PŘÍKON SVÍTIDLA JEDN (W)]]*Tabulka1[[#This Row],[KS]]</f>
        <v>12</v>
      </c>
      <c r="N144" s="4" t="s">
        <v>19</v>
      </c>
    </row>
    <row r="145" spans="5:14" x14ac:dyDescent="0.2">
      <c r="E145" s="22" t="s">
        <v>108</v>
      </c>
      <c r="F145" s="22" t="s">
        <v>137</v>
      </c>
      <c r="G145" s="22" t="s">
        <v>137</v>
      </c>
      <c r="H145" s="1" t="s">
        <v>8</v>
      </c>
      <c r="I145" s="1" t="s">
        <v>25</v>
      </c>
      <c r="J145" s="1" t="s">
        <v>27</v>
      </c>
      <c r="K145" s="56">
        <f>2*18</f>
        <v>36</v>
      </c>
      <c r="L145" s="56">
        <v>31</v>
      </c>
      <c r="M145" s="55">
        <f>Tabulka1[[#This Row],[PŘÍKON SVÍTIDLA JEDN (W)]]*Tabulka1[[#This Row],[KS]]</f>
        <v>1116</v>
      </c>
      <c r="N145" s="4" t="s">
        <v>18</v>
      </c>
    </row>
    <row r="146" spans="5:14" x14ac:dyDescent="0.2">
      <c r="E146" s="22" t="s">
        <v>108</v>
      </c>
      <c r="F146" s="22" t="s">
        <v>138</v>
      </c>
      <c r="G146" s="22" t="s">
        <v>26</v>
      </c>
      <c r="H146" s="1" t="s">
        <v>8</v>
      </c>
      <c r="I146" s="1" t="s">
        <v>25</v>
      </c>
      <c r="J146" s="1" t="s">
        <v>88</v>
      </c>
      <c r="K146" s="56">
        <v>36</v>
      </c>
      <c r="L146" s="56">
        <v>16</v>
      </c>
      <c r="M146" s="55">
        <f>Tabulka1[[#This Row],[PŘÍKON SVÍTIDLA JEDN (W)]]*Tabulka1[[#This Row],[KS]]</f>
        <v>576</v>
      </c>
      <c r="N146" s="4" t="s">
        <v>17</v>
      </c>
    </row>
    <row r="147" spans="5:14" x14ac:dyDescent="0.2">
      <c r="E147" s="22" t="s">
        <v>108</v>
      </c>
      <c r="F147" s="22" t="s">
        <v>138</v>
      </c>
      <c r="G147" s="22" t="s">
        <v>139</v>
      </c>
      <c r="H147" s="1" t="s">
        <v>8</v>
      </c>
      <c r="I147" s="1" t="s">
        <v>25</v>
      </c>
      <c r="J147" s="1" t="s">
        <v>84</v>
      </c>
      <c r="K147" s="56">
        <f>3*18</f>
        <v>54</v>
      </c>
      <c r="L147" s="56">
        <v>1</v>
      </c>
      <c r="M147" s="55">
        <f>Tabulka1[[#This Row],[PŘÍKON SVÍTIDLA JEDN (W)]]*Tabulka1[[#This Row],[KS]]</f>
        <v>54</v>
      </c>
      <c r="N147" s="4" t="s">
        <v>17</v>
      </c>
    </row>
    <row r="148" spans="5:14" x14ac:dyDescent="0.2">
      <c r="E148" s="22" t="s">
        <v>108</v>
      </c>
      <c r="F148" s="22" t="s">
        <v>140</v>
      </c>
      <c r="G148" s="22" t="s">
        <v>26</v>
      </c>
      <c r="H148" s="1" t="s">
        <v>8</v>
      </c>
      <c r="I148" s="1" t="s">
        <v>25</v>
      </c>
      <c r="J148" s="1" t="s">
        <v>104</v>
      </c>
      <c r="K148" s="56">
        <v>18</v>
      </c>
      <c r="L148" s="56">
        <v>4</v>
      </c>
      <c r="M148" s="55">
        <f>Tabulka1[[#This Row],[PŘÍKON SVÍTIDLA JEDN (W)]]*Tabulka1[[#This Row],[KS]]</f>
        <v>72</v>
      </c>
      <c r="N148" s="4" t="s">
        <v>17</v>
      </c>
    </row>
    <row r="149" spans="5:14" x14ac:dyDescent="0.2">
      <c r="E149" s="22" t="s">
        <v>108</v>
      </c>
      <c r="F149" s="22" t="s">
        <v>140</v>
      </c>
      <c r="G149" s="22" t="s">
        <v>26</v>
      </c>
      <c r="H149" s="1" t="s">
        <v>8</v>
      </c>
      <c r="I149" s="1" t="s">
        <v>25</v>
      </c>
      <c r="J149" s="1" t="s">
        <v>88</v>
      </c>
      <c r="K149" s="56">
        <v>36</v>
      </c>
      <c r="L149" s="56">
        <v>4</v>
      </c>
      <c r="M149" s="55">
        <f>Tabulka1[[#This Row],[PŘÍKON SVÍTIDLA JEDN (W)]]*Tabulka1[[#This Row],[KS]]</f>
        <v>144</v>
      </c>
      <c r="N149" s="4" t="s">
        <v>17</v>
      </c>
    </row>
    <row r="150" spans="5:14" x14ac:dyDescent="0.2">
      <c r="E150" s="22" t="s">
        <v>108</v>
      </c>
      <c r="F150" s="22" t="s">
        <v>140</v>
      </c>
      <c r="G150" s="22" t="s">
        <v>79</v>
      </c>
      <c r="H150" s="1" t="s">
        <v>8</v>
      </c>
      <c r="I150" s="1" t="s">
        <v>25</v>
      </c>
      <c r="J150" s="1" t="s">
        <v>84</v>
      </c>
      <c r="K150" s="56">
        <f>3*18</f>
        <v>54</v>
      </c>
      <c r="L150" s="56">
        <v>1</v>
      </c>
      <c r="M150" s="55">
        <f>Tabulka1[[#This Row],[PŘÍKON SVÍTIDLA JEDN (W)]]*Tabulka1[[#This Row],[KS]]</f>
        <v>54</v>
      </c>
      <c r="N150" s="4" t="s">
        <v>17</v>
      </c>
    </row>
    <row r="151" spans="5:14" x14ac:dyDescent="0.2">
      <c r="E151" s="22" t="s">
        <v>108</v>
      </c>
      <c r="F151" s="22" t="s">
        <v>141</v>
      </c>
      <c r="G151" s="22" t="s">
        <v>42</v>
      </c>
      <c r="H151" s="1" t="s">
        <v>8</v>
      </c>
      <c r="I151" s="1" t="s">
        <v>25</v>
      </c>
      <c r="J151" s="1" t="s">
        <v>84</v>
      </c>
      <c r="K151" s="56">
        <f>3*18</f>
        <v>54</v>
      </c>
      <c r="L151" s="56">
        <v>1</v>
      </c>
      <c r="M151" s="55">
        <f>Tabulka1[[#This Row],[PŘÍKON SVÍTIDLA JEDN (W)]]*Tabulka1[[#This Row],[KS]]</f>
        <v>54</v>
      </c>
      <c r="N151" s="4" t="s">
        <v>17</v>
      </c>
    </row>
    <row r="152" spans="5:14" x14ac:dyDescent="0.2">
      <c r="E152" s="22" t="s">
        <v>108</v>
      </c>
      <c r="F152" s="22" t="s">
        <v>141</v>
      </c>
      <c r="G152" s="22" t="s">
        <v>91</v>
      </c>
      <c r="H152" s="1" t="s">
        <v>8</v>
      </c>
      <c r="I152" s="1" t="s">
        <v>25</v>
      </c>
      <c r="J152" s="1" t="s">
        <v>84</v>
      </c>
      <c r="K152" s="56">
        <f>3*18</f>
        <v>54</v>
      </c>
      <c r="L152" s="56">
        <v>1</v>
      </c>
      <c r="M152" s="55">
        <f>Tabulka1[[#This Row],[PŘÍKON SVÍTIDLA JEDN (W)]]*Tabulka1[[#This Row],[KS]]</f>
        <v>54</v>
      </c>
      <c r="N152" s="4" t="s">
        <v>17</v>
      </c>
    </row>
    <row r="153" spans="5:14" hidden="1" x14ac:dyDescent="0.2">
      <c r="E153" s="22" t="s">
        <v>108</v>
      </c>
      <c r="F153" s="22" t="s">
        <v>141</v>
      </c>
      <c r="G153" s="22" t="s">
        <v>91</v>
      </c>
      <c r="H153" s="1" t="s">
        <v>35</v>
      </c>
      <c r="I153" s="1" t="s">
        <v>92</v>
      </c>
      <c r="K153" s="33">
        <v>25</v>
      </c>
      <c r="L153" s="22">
        <v>1</v>
      </c>
      <c r="M153" s="36">
        <f>Tabulka1[[#This Row],[PŘÍKON SVÍTIDLA JEDN (W)]]*Tabulka1[[#This Row],[KS]]</f>
        <v>25</v>
      </c>
      <c r="N153" s="4" t="s">
        <v>93</v>
      </c>
    </row>
    <row r="154" spans="5:14" x14ac:dyDescent="0.2">
      <c r="E154" s="22" t="s">
        <v>108</v>
      </c>
      <c r="F154" s="22" t="s">
        <v>142</v>
      </c>
      <c r="G154" s="22" t="s">
        <v>42</v>
      </c>
      <c r="H154" s="1" t="s">
        <v>8</v>
      </c>
      <c r="I154" s="1" t="s">
        <v>25</v>
      </c>
      <c r="J154" s="1" t="s">
        <v>84</v>
      </c>
      <c r="K154" s="56">
        <f>3*18</f>
        <v>54</v>
      </c>
      <c r="L154" s="56">
        <v>1</v>
      </c>
      <c r="M154" s="55">
        <f>Tabulka1[[#This Row],[PŘÍKON SVÍTIDLA JEDN (W)]]*Tabulka1[[#This Row],[KS]]</f>
        <v>54</v>
      </c>
      <c r="N154" s="4" t="s">
        <v>17</v>
      </c>
    </row>
    <row r="155" spans="5:14" x14ac:dyDescent="0.2">
      <c r="E155" s="22" t="s">
        <v>108</v>
      </c>
      <c r="F155" s="22" t="s">
        <v>142</v>
      </c>
      <c r="G155" s="22" t="s">
        <v>91</v>
      </c>
      <c r="H155" s="1" t="s">
        <v>8</v>
      </c>
      <c r="I155" s="1" t="s">
        <v>25</v>
      </c>
      <c r="J155" s="1" t="s">
        <v>84</v>
      </c>
      <c r="K155" s="56">
        <f>3*18</f>
        <v>54</v>
      </c>
      <c r="L155" s="56">
        <v>1</v>
      </c>
      <c r="M155" s="55">
        <f>Tabulka1[[#This Row],[PŘÍKON SVÍTIDLA JEDN (W)]]*Tabulka1[[#This Row],[KS]]</f>
        <v>54</v>
      </c>
      <c r="N155" s="4" t="s">
        <v>17</v>
      </c>
    </row>
    <row r="156" spans="5:14" hidden="1" x14ac:dyDescent="0.2">
      <c r="E156" s="22" t="s">
        <v>108</v>
      </c>
      <c r="F156" s="22" t="s">
        <v>142</v>
      </c>
      <c r="G156" s="22" t="s">
        <v>91</v>
      </c>
      <c r="H156" s="1" t="s">
        <v>35</v>
      </c>
      <c r="I156" s="1" t="s">
        <v>92</v>
      </c>
      <c r="K156" s="33">
        <v>25</v>
      </c>
      <c r="L156" s="22">
        <v>1</v>
      </c>
      <c r="M156" s="36">
        <f>Tabulka1[[#This Row],[PŘÍKON SVÍTIDLA JEDN (W)]]*Tabulka1[[#This Row],[KS]]</f>
        <v>25</v>
      </c>
      <c r="N156" s="4" t="s">
        <v>93</v>
      </c>
    </row>
    <row r="157" spans="5:14" x14ac:dyDescent="0.2">
      <c r="E157" s="22" t="s">
        <v>108</v>
      </c>
      <c r="F157" s="22" t="s">
        <v>143</v>
      </c>
      <c r="G157" s="22" t="s">
        <v>143</v>
      </c>
      <c r="H157" s="1" t="s">
        <v>8</v>
      </c>
      <c r="I157" s="1" t="s">
        <v>25</v>
      </c>
      <c r="J157" s="1" t="s">
        <v>88</v>
      </c>
      <c r="K157" s="56">
        <v>36</v>
      </c>
      <c r="L157" s="56">
        <v>8</v>
      </c>
      <c r="M157" s="55">
        <f>Tabulka1[[#This Row],[PŘÍKON SVÍTIDLA JEDN (W)]]*Tabulka1[[#This Row],[KS]]</f>
        <v>288</v>
      </c>
      <c r="N157" s="4" t="s">
        <v>17</v>
      </c>
    </row>
    <row r="158" spans="5:14" x14ac:dyDescent="0.2">
      <c r="E158" s="22" t="s">
        <v>108</v>
      </c>
      <c r="F158" s="22" t="s">
        <v>144</v>
      </c>
      <c r="G158" s="22" t="s">
        <v>144</v>
      </c>
      <c r="H158" s="1" t="s">
        <v>8</v>
      </c>
      <c r="I158" s="1" t="s">
        <v>25</v>
      </c>
      <c r="J158" s="1" t="s">
        <v>88</v>
      </c>
      <c r="K158" s="56">
        <v>36</v>
      </c>
      <c r="L158" s="56">
        <v>8</v>
      </c>
      <c r="M158" s="55">
        <f>Tabulka1[[#This Row],[PŘÍKON SVÍTIDLA JEDN (W)]]*Tabulka1[[#This Row],[KS]]</f>
        <v>288</v>
      </c>
      <c r="N158" s="4" t="s">
        <v>17</v>
      </c>
    </row>
    <row r="159" spans="5:14" x14ac:dyDescent="0.2">
      <c r="E159" s="22" t="s">
        <v>108</v>
      </c>
      <c r="F159" s="22" t="s">
        <v>145</v>
      </c>
      <c r="G159" s="22" t="s">
        <v>145</v>
      </c>
      <c r="H159" s="1" t="s">
        <v>8</v>
      </c>
      <c r="I159" s="1" t="s">
        <v>25</v>
      </c>
      <c r="J159" s="1" t="s">
        <v>88</v>
      </c>
      <c r="K159" s="56">
        <v>36</v>
      </c>
      <c r="L159" s="56">
        <v>10</v>
      </c>
      <c r="M159" s="55">
        <f>Tabulka1[[#This Row],[PŘÍKON SVÍTIDLA JEDN (W)]]*Tabulka1[[#This Row],[KS]]</f>
        <v>360</v>
      </c>
      <c r="N159" s="4" t="s">
        <v>17</v>
      </c>
    </row>
    <row r="160" spans="5:14" x14ac:dyDescent="0.2">
      <c r="E160" s="22" t="s">
        <v>108</v>
      </c>
      <c r="F160" s="22" t="s">
        <v>146</v>
      </c>
      <c r="G160" s="22" t="s">
        <v>29</v>
      </c>
      <c r="H160" s="1" t="s">
        <v>8</v>
      </c>
      <c r="I160" s="1" t="s">
        <v>25</v>
      </c>
      <c r="J160" s="1" t="s">
        <v>88</v>
      </c>
      <c r="K160" s="56">
        <v>36</v>
      </c>
      <c r="L160" s="56">
        <v>16</v>
      </c>
      <c r="M160" s="55">
        <f>Tabulka1[[#This Row],[PŘÍKON SVÍTIDLA JEDN (W)]]*Tabulka1[[#This Row],[KS]]</f>
        <v>576</v>
      </c>
      <c r="N160" s="4" t="s">
        <v>17</v>
      </c>
    </row>
    <row r="161" spans="5:14" x14ac:dyDescent="0.2">
      <c r="E161" s="22" t="s">
        <v>108</v>
      </c>
      <c r="F161" s="22" t="s">
        <v>147</v>
      </c>
      <c r="G161" s="22" t="s">
        <v>79</v>
      </c>
      <c r="H161" s="1" t="s">
        <v>8</v>
      </c>
      <c r="I161" s="1" t="s">
        <v>25</v>
      </c>
      <c r="J161" s="1" t="s">
        <v>84</v>
      </c>
      <c r="K161" s="56">
        <f>3*18</f>
        <v>54</v>
      </c>
      <c r="L161" s="56">
        <v>1</v>
      </c>
      <c r="M161" s="55">
        <f>Tabulka1[[#This Row],[PŘÍKON SVÍTIDLA JEDN (W)]]*Tabulka1[[#This Row],[KS]]</f>
        <v>54</v>
      </c>
      <c r="N161" s="4" t="s">
        <v>17</v>
      </c>
    </row>
    <row r="162" spans="5:14" x14ac:dyDescent="0.2">
      <c r="E162" s="22" t="s">
        <v>108</v>
      </c>
      <c r="F162" s="22" t="s">
        <v>147</v>
      </c>
      <c r="G162" s="22" t="s">
        <v>79</v>
      </c>
      <c r="H162" s="1" t="s">
        <v>8</v>
      </c>
      <c r="I162" s="1" t="s">
        <v>25</v>
      </c>
      <c r="J162" s="1" t="s">
        <v>101</v>
      </c>
      <c r="K162" s="56">
        <v>11</v>
      </c>
      <c r="L162" s="56">
        <v>1</v>
      </c>
      <c r="M162" s="55">
        <f>Tabulka1[[#This Row],[PŘÍKON SVÍTIDLA JEDN (W)]]*Tabulka1[[#This Row],[KS]]</f>
        <v>11</v>
      </c>
      <c r="N162" s="4" t="s">
        <v>17</v>
      </c>
    </row>
    <row r="163" spans="5:14" x14ac:dyDescent="0.2">
      <c r="E163" s="22" t="s">
        <v>108</v>
      </c>
      <c r="F163" s="22" t="s">
        <v>148</v>
      </c>
      <c r="G163" s="22" t="s">
        <v>98</v>
      </c>
      <c r="H163" s="1" t="s">
        <v>8</v>
      </c>
      <c r="I163" s="1" t="s">
        <v>25</v>
      </c>
      <c r="J163" s="1" t="s">
        <v>84</v>
      </c>
      <c r="K163" s="56">
        <f>3*18</f>
        <v>54</v>
      </c>
      <c r="L163" s="56">
        <v>3</v>
      </c>
      <c r="M163" s="55">
        <f>Tabulka1[[#This Row],[PŘÍKON SVÍTIDLA JEDN (W)]]*Tabulka1[[#This Row],[KS]]</f>
        <v>162</v>
      </c>
      <c r="N163" s="4" t="s">
        <v>17</v>
      </c>
    </row>
    <row r="164" spans="5:14" x14ac:dyDescent="0.2">
      <c r="E164" s="22" t="s">
        <v>108</v>
      </c>
      <c r="F164" s="22" t="s">
        <v>149</v>
      </c>
      <c r="G164" s="22" t="s">
        <v>149</v>
      </c>
      <c r="H164" s="1" t="s">
        <v>8</v>
      </c>
      <c r="I164" s="1" t="s">
        <v>25</v>
      </c>
      <c r="J164" s="1" t="s">
        <v>104</v>
      </c>
      <c r="K164" s="56">
        <v>18</v>
      </c>
      <c r="L164" s="56">
        <v>4</v>
      </c>
      <c r="M164" s="55">
        <f>Tabulka1[[#This Row],[PŘÍKON SVÍTIDLA JEDN (W)]]*Tabulka1[[#This Row],[KS]]</f>
        <v>72</v>
      </c>
      <c r="N164" s="4" t="s">
        <v>17</v>
      </c>
    </row>
    <row r="165" spans="5:14" x14ac:dyDescent="0.2">
      <c r="E165" s="22" t="s">
        <v>108</v>
      </c>
      <c r="F165" s="22" t="s">
        <v>149</v>
      </c>
      <c r="G165" s="22" t="s">
        <v>149</v>
      </c>
      <c r="H165" s="1" t="s">
        <v>8</v>
      </c>
      <c r="I165" s="1" t="s">
        <v>25</v>
      </c>
      <c r="J165" s="1" t="s">
        <v>150</v>
      </c>
      <c r="K165" s="56">
        <v>38</v>
      </c>
      <c r="L165" s="56">
        <v>6</v>
      </c>
      <c r="M165" s="55">
        <f>Tabulka1[[#This Row],[PŘÍKON SVÍTIDLA JEDN (W)]]*Tabulka1[[#This Row],[KS]]</f>
        <v>228</v>
      </c>
      <c r="N165" s="4" t="s">
        <v>17</v>
      </c>
    </row>
    <row r="166" spans="5:14" x14ac:dyDescent="0.2">
      <c r="E166" s="22" t="s">
        <v>108</v>
      </c>
      <c r="F166" s="22" t="s">
        <v>151</v>
      </c>
      <c r="G166" s="22" t="s">
        <v>151</v>
      </c>
      <c r="H166" s="1" t="s">
        <v>8</v>
      </c>
      <c r="I166" s="1" t="s">
        <v>25</v>
      </c>
      <c r="J166" s="1" t="s">
        <v>104</v>
      </c>
      <c r="K166" s="56">
        <v>18</v>
      </c>
      <c r="L166" s="56">
        <v>4</v>
      </c>
      <c r="M166" s="55">
        <f>Tabulka1[[#This Row],[PŘÍKON SVÍTIDLA JEDN (W)]]*Tabulka1[[#This Row],[KS]]</f>
        <v>72</v>
      </c>
      <c r="N166" s="4" t="s">
        <v>17</v>
      </c>
    </row>
    <row r="167" spans="5:14" x14ac:dyDescent="0.2">
      <c r="E167" s="22" t="s">
        <v>108</v>
      </c>
      <c r="F167" s="22" t="s">
        <v>151</v>
      </c>
      <c r="G167" s="22" t="s">
        <v>151</v>
      </c>
      <c r="H167" s="1" t="s">
        <v>8</v>
      </c>
      <c r="I167" s="1" t="s">
        <v>25</v>
      </c>
      <c r="J167" s="1" t="s">
        <v>150</v>
      </c>
      <c r="K167" s="56">
        <v>38</v>
      </c>
      <c r="L167" s="56">
        <v>6</v>
      </c>
      <c r="M167" s="55">
        <f>Tabulka1[[#This Row],[PŘÍKON SVÍTIDLA JEDN (W)]]*Tabulka1[[#This Row],[KS]]</f>
        <v>228</v>
      </c>
      <c r="N167" s="4" t="s">
        <v>17</v>
      </c>
    </row>
    <row r="168" spans="5:14" x14ac:dyDescent="0.2">
      <c r="E168" s="22" t="s">
        <v>108</v>
      </c>
      <c r="F168" s="22" t="s">
        <v>152</v>
      </c>
      <c r="G168" s="22" t="s">
        <v>152</v>
      </c>
      <c r="H168" s="1" t="s">
        <v>8</v>
      </c>
      <c r="I168" s="1" t="s">
        <v>25</v>
      </c>
      <c r="J168" s="1" t="s">
        <v>104</v>
      </c>
      <c r="K168" s="56">
        <v>18</v>
      </c>
      <c r="L168" s="56">
        <v>4</v>
      </c>
      <c r="M168" s="55">
        <f>Tabulka1[[#This Row],[PŘÍKON SVÍTIDLA JEDN (W)]]*Tabulka1[[#This Row],[KS]]</f>
        <v>72</v>
      </c>
      <c r="N168" s="4" t="s">
        <v>17</v>
      </c>
    </row>
    <row r="169" spans="5:14" x14ac:dyDescent="0.2">
      <c r="E169" s="23" t="s">
        <v>108</v>
      </c>
      <c r="F169" s="23" t="s">
        <v>152</v>
      </c>
      <c r="G169" s="23" t="s">
        <v>152</v>
      </c>
      <c r="H169" s="3" t="s">
        <v>8</v>
      </c>
      <c r="I169" s="3" t="s">
        <v>25</v>
      </c>
      <c r="J169" s="3" t="s">
        <v>150</v>
      </c>
      <c r="K169" s="57">
        <v>38</v>
      </c>
      <c r="L169" s="57">
        <v>4</v>
      </c>
      <c r="M169" s="57">
        <f>Tabulka1[[#This Row],[PŘÍKON SVÍTIDLA JEDN (W)]]*Tabulka1[[#This Row],[KS]]</f>
        <v>152</v>
      </c>
      <c r="N169" s="10" t="s">
        <v>17</v>
      </c>
    </row>
    <row r="170" spans="5:14" hidden="1" x14ac:dyDescent="0.2">
      <c r="E170" s="22" t="s">
        <v>153</v>
      </c>
      <c r="F170" s="22" t="s">
        <v>154</v>
      </c>
      <c r="G170" s="22" t="s">
        <v>154</v>
      </c>
      <c r="H170" s="1" t="s">
        <v>8</v>
      </c>
      <c r="I170" s="1" t="s">
        <v>10</v>
      </c>
      <c r="J170" s="1" t="s">
        <v>11</v>
      </c>
      <c r="K170" s="56">
        <v>6</v>
      </c>
      <c r="L170" s="56">
        <v>1</v>
      </c>
      <c r="M170" s="55">
        <f>Tabulka1[[#This Row],[PŘÍKON SVÍTIDLA JEDN (W)]]*Tabulka1[[#This Row],[KS]]</f>
        <v>6</v>
      </c>
      <c r="N170" s="4" t="s">
        <v>19</v>
      </c>
    </row>
    <row r="171" spans="5:14" x14ac:dyDescent="0.2">
      <c r="E171" s="22" t="s">
        <v>153</v>
      </c>
      <c r="F171" s="22" t="s">
        <v>154</v>
      </c>
      <c r="G171" s="22" t="s">
        <v>154</v>
      </c>
      <c r="H171" s="1" t="s">
        <v>8</v>
      </c>
      <c r="I171" s="1" t="s">
        <v>25</v>
      </c>
      <c r="J171" s="1" t="s">
        <v>23</v>
      </c>
      <c r="K171" s="56">
        <f>2*36</f>
        <v>72</v>
      </c>
      <c r="L171" s="56">
        <v>9</v>
      </c>
      <c r="M171" s="55">
        <f>Tabulka1[[#This Row],[PŘÍKON SVÍTIDLA JEDN (W)]]*Tabulka1[[#This Row],[KS]]</f>
        <v>648</v>
      </c>
      <c r="N171" s="4" t="s">
        <v>17</v>
      </c>
    </row>
    <row r="172" spans="5:14" hidden="1" x14ac:dyDescent="0.2">
      <c r="E172" s="22" t="s">
        <v>153</v>
      </c>
      <c r="F172" s="22" t="s">
        <v>155</v>
      </c>
      <c r="G172" s="22" t="s">
        <v>155</v>
      </c>
      <c r="H172" s="1" t="s">
        <v>8</v>
      </c>
      <c r="I172" s="1" t="s">
        <v>10</v>
      </c>
      <c r="J172" s="1" t="s">
        <v>11</v>
      </c>
      <c r="K172" s="56">
        <v>6</v>
      </c>
      <c r="L172" s="56">
        <v>2</v>
      </c>
      <c r="M172" s="55">
        <f>Tabulka1[[#This Row],[PŘÍKON SVÍTIDLA JEDN (W)]]*Tabulka1[[#This Row],[KS]]</f>
        <v>12</v>
      </c>
      <c r="N172" s="4" t="s">
        <v>19</v>
      </c>
    </row>
    <row r="173" spans="5:14" x14ac:dyDescent="0.2">
      <c r="E173" s="22" t="s">
        <v>153</v>
      </c>
      <c r="F173" s="22" t="s">
        <v>155</v>
      </c>
      <c r="G173" s="22" t="s">
        <v>155</v>
      </c>
      <c r="H173" s="1" t="s">
        <v>8</v>
      </c>
      <c r="I173" s="1" t="s">
        <v>25</v>
      </c>
      <c r="J173" s="1" t="s">
        <v>27</v>
      </c>
      <c r="K173" s="56">
        <f>2*18</f>
        <v>36</v>
      </c>
      <c r="L173" s="56">
        <v>10</v>
      </c>
      <c r="M173" s="55">
        <f>Tabulka1[[#This Row],[PŘÍKON SVÍTIDLA JEDN (W)]]*Tabulka1[[#This Row],[KS]]</f>
        <v>360</v>
      </c>
      <c r="N173" s="4" t="s">
        <v>18</v>
      </c>
    </row>
    <row r="174" spans="5:14" hidden="1" x14ac:dyDescent="0.2">
      <c r="E174" s="22" t="s">
        <v>153</v>
      </c>
      <c r="H174" s="1" t="s">
        <v>13</v>
      </c>
      <c r="I174" s="1" t="s">
        <v>156</v>
      </c>
      <c r="M174" s="36">
        <f>Tabulka1[[#This Row],[PŘÍKON SVÍTIDLA JEDN (W)]]*Tabulka1[[#This Row],[KS]]</f>
        <v>0</v>
      </c>
    </row>
    <row r="175" spans="5:14" hidden="1" x14ac:dyDescent="0.2">
      <c r="E175" s="22" t="s">
        <v>153</v>
      </c>
      <c r="H175" s="1" t="s">
        <v>13</v>
      </c>
      <c r="I175" s="1" t="s">
        <v>157</v>
      </c>
      <c r="M175" s="36">
        <f>Tabulka1[[#This Row],[PŘÍKON SVÍTIDLA JEDN (W)]]*Tabulka1[[#This Row],[KS]]</f>
        <v>0</v>
      </c>
    </row>
    <row r="176" spans="5:14" hidden="1" x14ac:dyDescent="0.2">
      <c r="E176" s="22" t="s">
        <v>153</v>
      </c>
      <c r="H176" s="1" t="s">
        <v>13</v>
      </c>
      <c r="I176" s="1" t="s">
        <v>79</v>
      </c>
      <c r="M176" s="36">
        <f>Tabulka1[[#This Row],[PŘÍKON SVÍTIDLA JEDN (W)]]*Tabulka1[[#This Row],[KS]]</f>
        <v>0</v>
      </c>
    </row>
    <row r="177" spans="5:14" x14ac:dyDescent="0.2">
      <c r="E177" s="22" t="s">
        <v>153</v>
      </c>
      <c r="F177" s="22" t="s">
        <v>158</v>
      </c>
      <c r="G177" s="22" t="s">
        <v>158</v>
      </c>
      <c r="H177" s="1" t="s">
        <v>8</v>
      </c>
      <c r="I177" s="1" t="s">
        <v>25</v>
      </c>
      <c r="J177" s="1" t="s">
        <v>150</v>
      </c>
      <c r="K177" s="56">
        <v>38</v>
      </c>
      <c r="L177" s="56">
        <v>2</v>
      </c>
      <c r="M177" s="55">
        <f>Tabulka1[[#This Row],[PŘÍKON SVÍTIDLA JEDN (W)]]*Tabulka1[[#This Row],[KS]]</f>
        <v>76</v>
      </c>
      <c r="N177" s="4" t="s">
        <v>17</v>
      </c>
    </row>
    <row r="178" spans="5:14" x14ac:dyDescent="0.2">
      <c r="E178" s="22" t="s">
        <v>153</v>
      </c>
      <c r="F178" s="22" t="s">
        <v>159</v>
      </c>
      <c r="G178" s="22" t="s">
        <v>159</v>
      </c>
      <c r="H178" s="1" t="s">
        <v>8</v>
      </c>
      <c r="I178" s="1" t="s">
        <v>25</v>
      </c>
      <c r="J178" s="1" t="s">
        <v>150</v>
      </c>
      <c r="K178" s="56">
        <v>38</v>
      </c>
      <c r="L178" s="56">
        <v>2</v>
      </c>
      <c r="M178" s="55">
        <f>Tabulka1[[#This Row],[PŘÍKON SVÍTIDLA JEDN (W)]]*Tabulka1[[#This Row],[KS]]</f>
        <v>76</v>
      </c>
      <c r="N178" s="4" t="s">
        <v>17</v>
      </c>
    </row>
    <row r="179" spans="5:14" x14ac:dyDescent="0.2">
      <c r="E179" s="22" t="s">
        <v>153</v>
      </c>
      <c r="F179" s="22" t="s">
        <v>160</v>
      </c>
      <c r="G179" s="22" t="s">
        <v>160</v>
      </c>
      <c r="H179" s="1" t="s">
        <v>8</v>
      </c>
      <c r="I179" s="1" t="s">
        <v>25</v>
      </c>
      <c r="J179" s="1" t="s">
        <v>150</v>
      </c>
      <c r="K179" s="56">
        <v>38</v>
      </c>
      <c r="L179" s="56">
        <v>2</v>
      </c>
      <c r="M179" s="55">
        <f>Tabulka1[[#This Row],[PŘÍKON SVÍTIDLA JEDN (W)]]*Tabulka1[[#This Row],[KS]]</f>
        <v>76</v>
      </c>
      <c r="N179" s="4" t="s">
        <v>17</v>
      </c>
    </row>
    <row r="180" spans="5:14" x14ac:dyDescent="0.2">
      <c r="E180" s="22" t="s">
        <v>153</v>
      </c>
      <c r="F180" s="22" t="s">
        <v>161</v>
      </c>
      <c r="G180" s="22" t="s">
        <v>162</v>
      </c>
      <c r="H180" s="1" t="s">
        <v>8</v>
      </c>
      <c r="I180" s="1" t="s">
        <v>25</v>
      </c>
      <c r="J180" s="1" t="s">
        <v>163</v>
      </c>
      <c r="K180" s="56">
        <f>2*38</f>
        <v>76</v>
      </c>
      <c r="L180" s="56">
        <v>2</v>
      </c>
      <c r="M180" s="55">
        <f>Tabulka1[[#This Row],[PŘÍKON SVÍTIDLA JEDN (W)]]*Tabulka1[[#This Row],[KS]]</f>
        <v>152</v>
      </c>
      <c r="N180" s="4" t="s">
        <v>17</v>
      </c>
    </row>
    <row r="181" spans="5:14" x14ac:dyDescent="0.2">
      <c r="E181" s="22" t="s">
        <v>153</v>
      </c>
      <c r="F181" s="22" t="s">
        <v>164</v>
      </c>
      <c r="G181" s="22" t="s">
        <v>24</v>
      </c>
      <c r="H181" s="1" t="s">
        <v>8</v>
      </c>
      <c r="I181" s="1" t="s">
        <v>25</v>
      </c>
      <c r="J181" s="1" t="s">
        <v>150</v>
      </c>
      <c r="K181" s="56">
        <v>38</v>
      </c>
      <c r="L181" s="56">
        <v>3</v>
      </c>
      <c r="M181" s="55">
        <f>Tabulka1[[#This Row],[PŘÍKON SVÍTIDLA JEDN (W)]]*Tabulka1[[#This Row],[KS]]</f>
        <v>114</v>
      </c>
      <c r="N181" s="4" t="s">
        <v>17</v>
      </c>
    </row>
    <row r="182" spans="5:14" x14ac:dyDescent="0.2">
      <c r="E182" s="22" t="s">
        <v>153</v>
      </c>
      <c r="F182" s="22" t="s">
        <v>165</v>
      </c>
      <c r="G182" s="22" t="s">
        <v>165</v>
      </c>
      <c r="H182" s="1" t="s">
        <v>8</v>
      </c>
      <c r="I182" s="1" t="s">
        <v>25</v>
      </c>
      <c r="J182" s="1" t="s">
        <v>150</v>
      </c>
      <c r="K182" s="56">
        <v>38</v>
      </c>
      <c r="L182" s="56">
        <v>3</v>
      </c>
      <c r="M182" s="55">
        <f>Tabulka1[[#This Row],[PŘÍKON SVÍTIDLA JEDN (W)]]*Tabulka1[[#This Row],[KS]]</f>
        <v>114</v>
      </c>
      <c r="N182" s="4" t="s">
        <v>17</v>
      </c>
    </row>
    <row r="183" spans="5:14" x14ac:dyDescent="0.2">
      <c r="E183" s="22" t="s">
        <v>153</v>
      </c>
      <c r="F183" s="22" t="s">
        <v>166</v>
      </c>
      <c r="G183" s="22" t="s">
        <v>167</v>
      </c>
      <c r="H183" s="1" t="s">
        <v>8</v>
      </c>
      <c r="I183" s="1" t="s">
        <v>25</v>
      </c>
      <c r="J183" s="1" t="s">
        <v>150</v>
      </c>
      <c r="K183" s="56">
        <v>38</v>
      </c>
      <c r="L183" s="56">
        <v>3</v>
      </c>
      <c r="M183" s="55">
        <f>Tabulka1[[#This Row],[PŘÍKON SVÍTIDLA JEDN (W)]]*Tabulka1[[#This Row],[KS]]</f>
        <v>114</v>
      </c>
      <c r="N183" s="4" t="s">
        <v>17</v>
      </c>
    </row>
    <row r="184" spans="5:14" x14ac:dyDescent="0.2">
      <c r="E184" s="22" t="s">
        <v>153</v>
      </c>
      <c r="F184" s="22" t="s">
        <v>168</v>
      </c>
      <c r="G184" s="22" t="s">
        <v>98</v>
      </c>
      <c r="H184" s="1" t="s">
        <v>8</v>
      </c>
      <c r="I184" s="1" t="s">
        <v>25</v>
      </c>
      <c r="J184" s="1" t="s">
        <v>150</v>
      </c>
      <c r="K184" s="56">
        <v>38</v>
      </c>
      <c r="L184" s="56">
        <v>3</v>
      </c>
      <c r="M184" s="55">
        <f>Tabulka1[[#This Row],[PŘÍKON SVÍTIDLA JEDN (W)]]*Tabulka1[[#This Row],[KS]]</f>
        <v>114</v>
      </c>
      <c r="N184" s="4" t="s">
        <v>17</v>
      </c>
    </row>
    <row r="185" spans="5:14" x14ac:dyDescent="0.2">
      <c r="E185" s="22" t="s">
        <v>153</v>
      </c>
      <c r="F185" s="22" t="s">
        <v>169</v>
      </c>
      <c r="G185" s="22" t="s">
        <v>170</v>
      </c>
      <c r="H185" s="1" t="s">
        <v>8</v>
      </c>
      <c r="I185" s="1" t="s">
        <v>25</v>
      </c>
      <c r="J185" s="1" t="s">
        <v>150</v>
      </c>
      <c r="K185" s="56">
        <v>38</v>
      </c>
      <c r="L185" s="56">
        <v>3</v>
      </c>
      <c r="M185" s="55">
        <f>Tabulka1[[#This Row],[PŘÍKON SVÍTIDLA JEDN (W)]]*Tabulka1[[#This Row],[KS]]</f>
        <v>114</v>
      </c>
      <c r="N185" s="4" t="s">
        <v>17</v>
      </c>
    </row>
    <row r="186" spans="5:14" x14ac:dyDescent="0.2">
      <c r="E186" s="22" t="s">
        <v>153</v>
      </c>
      <c r="F186" s="22" t="s">
        <v>171</v>
      </c>
      <c r="G186" s="22" t="s">
        <v>33</v>
      </c>
      <c r="H186" s="1" t="s">
        <v>8</v>
      </c>
      <c r="I186" s="1" t="s">
        <v>25</v>
      </c>
      <c r="J186" s="1" t="s">
        <v>84</v>
      </c>
      <c r="K186" s="56">
        <f>3*18</f>
        <v>54</v>
      </c>
      <c r="L186" s="56">
        <v>2</v>
      </c>
      <c r="M186" s="55">
        <f>Tabulka1[[#This Row],[PŘÍKON SVÍTIDLA JEDN (W)]]*Tabulka1[[#This Row],[KS]]</f>
        <v>108</v>
      </c>
      <c r="N186" s="4" t="s">
        <v>17</v>
      </c>
    </row>
    <row r="187" spans="5:14" hidden="1" x14ac:dyDescent="0.2">
      <c r="E187" s="22" t="s">
        <v>153</v>
      </c>
      <c r="F187" s="22" t="s">
        <v>171</v>
      </c>
      <c r="G187" s="22" t="s">
        <v>33</v>
      </c>
      <c r="H187" s="1" t="s">
        <v>35</v>
      </c>
      <c r="I187" s="1" t="s">
        <v>172</v>
      </c>
      <c r="K187" s="33">
        <v>25</v>
      </c>
      <c r="L187" s="22">
        <v>1</v>
      </c>
      <c r="M187" s="36">
        <f>Tabulka1[[#This Row],[PŘÍKON SVÍTIDLA JEDN (W)]]*Tabulka1[[#This Row],[KS]]</f>
        <v>25</v>
      </c>
      <c r="N187" s="4" t="s">
        <v>62</v>
      </c>
    </row>
    <row r="188" spans="5:14" hidden="1" x14ac:dyDescent="0.2">
      <c r="E188" s="22" t="s">
        <v>153</v>
      </c>
      <c r="F188" s="22" t="s">
        <v>171</v>
      </c>
      <c r="G188" s="22" t="s">
        <v>33</v>
      </c>
      <c r="H188" s="1" t="s">
        <v>173</v>
      </c>
      <c r="K188" s="33">
        <v>3500</v>
      </c>
      <c r="L188" s="22">
        <v>1</v>
      </c>
      <c r="M188" s="36">
        <f>Tabulka1[[#This Row],[PŘÍKON SVÍTIDLA JEDN (W)]]*Tabulka1[[#This Row],[KS]]</f>
        <v>3500</v>
      </c>
      <c r="N188" s="4" t="s">
        <v>47</v>
      </c>
    </row>
    <row r="189" spans="5:14" x14ac:dyDescent="0.2">
      <c r="E189" s="22" t="s">
        <v>153</v>
      </c>
      <c r="F189" s="22" t="s">
        <v>174</v>
      </c>
      <c r="G189" s="22" t="s">
        <v>79</v>
      </c>
      <c r="H189" s="1" t="s">
        <v>8</v>
      </c>
      <c r="I189" s="1" t="s">
        <v>25</v>
      </c>
      <c r="J189" s="1" t="s">
        <v>84</v>
      </c>
      <c r="K189" s="56">
        <f>3*18</f>
        <v>54</v>
      </c>
      <c r="L189" s="56">
        <v>1</v>
      </c>
      <c r="M189" s="55">
        <f>Tabulka1[[#This Row],[PŘÍKON SVÍTIDLA JEDN (W)]]*Tabulka1[[#This Row],[KS]]</f>
        <v>54</v>
      </c>
      <c r="N189" s="4" t="s">
        <v>17</v>
      </c>
    </row>
    <row r="190" spans="5:14" hidden="1" x14ac:dyDescent="0.2">
      <c r="E190" s="22" t="s">
        <v>153</v>
      </c>
      <c r="F190" s="22" t="s">
        <v>174</v>
      </c>
      <c r="G190" s="22" t="s">
        <v>79</v>
      </c>
      <c r="H190" s="1" t="s">
        <v>173</v>
      </c>
      <c r="K190" s="33">
        <v>3500</v>
      </c>
      <c r="L190" s="22">
        <v>1</v>
      </c>
      <c r="M190" s="36">
        <f>Tabulka1[[#This Row],[PŘÍKON SVÍTIDLA JEDN (W)]]*Tabulka1[[#This Row],[KS]]</f>
        <v>3500</v>
      </c>
      <c r="N190" s="4" t="s">
        <v>47</v>
      </c>
    </row>
    <row r="191" spans="5:14" x14ac:dyDescent="0.2">
      <c r="E191" s="22" t="s">
        <v>153</v>
      </c>
      <c r="F191" s="22" t="s">
        <v>175</v>
      </c>
      <c r="G191" s="22" t="s">
        <v>33</v>
      </c>
      <c r="H191" s="1" t="s">
        <v>8</v>
      </c>
      <c r="I191" s="1" t="s">
        <v>25</v>
      </c>
      <c r="J191" s="1" t="s">
        <v>84</v>
      </c>
      <c r="K191" s="56">
        <f>3*18</f>
        <v>54</v>
      </c>
      <c r="L191" s="56">
        <v>2</v>
      </c>
      <c r="M191" s="55">
        <f>Tabulka1[[#This Row],[PŘÍKON SVÍTIDLA JEDN (W)]]*Tabulka1[[#This Row],[KS]]</f>
        <v>108</v>
      </c>
      <c r="N191" s="4" t="s">
        <v>17</v>
      </c>
    </row>
    <row r="192" spans="5:14" hidden="1" x14ac:dyDescent="0.2">
      <c r="E192" s="22" t="s">
        <v>153</v>
      </c>
      <c r="F192" s="22" t="s">
        <v>175</v>
      </c>
      <c r="G192" s="22" t="s">
        <v>33</v>
      </c>
      <c r="H192" s="1" t="s">
        <v>35</v>
      </c>
      <c r="I192" s="1" t="s">
        <v>172</v>
      </c>
      <c r="K192" s="33">
        <v>25</v>
      </c>
      <c r="L192" s="22">
        <v>1</v>
      </c>
      <c r="M192" s="36">
        <f>Tabulka1[[#This Row],[PŘÍKON SVÍTIDLA JEDN (W)]]*Tabulka1[[#This Row],[KS]]</f>
        <v>25</v>
      </c>
      <c r="N192" s="4" t="s">
        <v>62</v>
      </c>
    </row>
    <row r="193" spans="5:14" x14ac:dyDescent="0.2">
      <c r="E193" s="22" t="s">
        <v>153</v>
      </c>
      <c r="F193" s="22" t="s">
        <v>176</v>
      </c>
      <c r="G193" s="22" t="s">
        <v>176</v>
      </c>
      <c r="H193" s="1" t="s">
        <v>8</v>
      </c>
      <c r="I193" s="1" t="s">
        <v>25</v>
      </c>
      <c r="J193" s="1" t="s">
        <v>150</v>
      </c>
      <c r="K193" s="56">
        <v>38</v>
      </c>
      <c r="L193" s="56">
        <v>2</v>
      </c>
      <c r="M193" s="55">
        <f>Tabulka1[[#This Row],[PŘÍKON SVÍTIDLA JEDN (W)]]*Tabulka1[[#This Row],[KS]]</f>
        <v>76</v>
      </c>
      <c r="N193" s="4" t="s">
        <v>17</v>
      </c>
    </row>
    <row r="194" spans="5:14" x14ac:dyDescent="0.2">
      <c r="E194" s="22" t="s">
        <v>153</v>
      </c>
      <c r="F194" s="22" t="s">
        <v>177</v>
      </c>
      <c r="G194" s="22" t="s">
        <v>177</v>
      </c>
      <c r="H194" s="1" t="s">
        <v>8</v>
      </c>
      <c r="I194" s="1" t="s">
        <v>25</v>
      </c>
      <c r="J194" s="1" t="s">
        <v>150</v>
      </c>
      <c r="K194" s="56">
        <v>38</v>
      </c>
      <c r="L194" s="56">
        <v>2</v>
      </c>
      <c r="M194" s="55">
        <f>Tabulka1[[#This Row],[PŘÍKON SVÍTIDLA JEDN (W)]]*Tabulka1[[#This Row],[KS]]</f>
        <v>76</v>
      </c>
      <c r="N194" s="4" t="s">
        <v>17</v>
      </c>
    </row>
    <row r="195" spans="5:14" x14ac:dyDescent="0.2">
      <c r="E195" s="22" t="s">
        <v>153</v>
      </c>
      <c r="F195" s="22" t="s">
        <v>178</v>
      </c>
      <c r="G195" s="22" t="s">
        <v>52</v>
      </c>
      <c r="H195" s="1" t="s">
        <v>8</v>
      </c>
      <c r="I195" s="1" t="s">
        <v>25</v>
      </c>
      <c r="J195" s="1" t="s">
        <v>23</v>
      </c>
      <c r="K195" s="56">
        <f>2*36</f>
        <v>72</v>
      </c>
      <c r="L195" s="56">
        <v>1</v>
      </c>
      <c r="M195" s="55">
        <f>Tabulka1[[#This Row],[PŘÍKON SVÍTIDLA JEDN (W)]]*Tabulka1[[#This Row],[KS]]</f>
        <v>72</v>
      </c>
      <c r="N195" s="4" t="s">
        <v>17</v>
      </c>
    </row>
    <row r="196" spans="5:14" hidden="1" x14ac:dyDescent="0.2">
      <c r="E196" s="22" t="s">
        <v>153</v>
      </c>
      <c r="H196" s="1" t="s">
        <v>179</v>
      </c>
      <c r="M196" s="36">
        <f>Tabulka1[[#This Row],[PŘÍKON SVÍTIDLA JEDN (W)]]*Tabulka1[[#This Row],[KS]]</f>
        <v>0</v>
      </c>
    </row>
    <row r="197" spans="5:14" hidden="1" x14ac:dyDescent="0.2">
      <c r="E197" s="22" t="s">
        <v>153</v>
      </c>
      <c r="H197" s="1" t="s">
        <v>180</v>
      </c>
      <c r="I197" s="1" t="s">
        <v>33</v>
      </c>
      <c r="M197" s="36">
        <f>Tabulka1[[#This Row],[PŘÍKON SVÍTIDLA JEDN (W)]]*Tabulka1[[#This Row],[KS]]</f>
        <v>0</v>
      </c>
    </row>
    <row r="198" spans="5:14" hidden="1" x14ac:dyDescent="0.2">
      <c r="E198" s="22" t="s">
        <v>153</v>
      </c>
      <c r="H198" s="1" t="s">
        <v>180</v>
      </c>
      <c r="I198" s="1" t="s">
        <v>181</v>
      </c>
      <c r="M198" s="36">
        <f>Tabulka1[[#This Row],[PŘÍKON SVÍTIDLA JEDN (W)]]*Tabulka1[[#This Row],[KS]]</f>
        <v>0</v>
      </c>
    </row>
    <row r="199" spans="5:14" hidden="1" x14ac:dyDescent="0.2">
      <c r="E199" s="22" t="s">
        <v>153</v>
      </c>
      <c r="H199" s="1" t="s">
        <v>13</v>
      </c>
      <c r="M199" s="36">
        <f>Tabulka1[[#This Row],[PŘÍKON SVÍTIDLA JEDN (W)]]*Tabulka1[[#This Row],[KS]]</f>
        <v>0</v>
      </c>
    </row>
    <row r="200" spans="5:14" hidden="1" x14ac:dyDescent="0.2">
      <c r="E200" s="22" t="s">
        <v>153</v>
      </c>
      <c r="F200" s="22" t="s">
        <v>178</v>
      </c>
      <c r="G200" s="22" t="s">
        <v>182</v>
      </c>
      <c r="H200" s="1" t="s">
        <v>8</v>
      </c>
      <c r="I200" s="1" t="s">
        <v>12</v>
      </c>
      <c r="J200" s="1" t="s">
        <v>6</v>
      </c>
      <c r="K200" s="56">
        <v>60</v>
      </c>
      <c r="L200" s="56">
        <v>1</v>
      </c>
      <c r="M200" s="55">
        <f>Tabulka1[[#This Row],[PŘÍKON SVÍTIDLA JEDN (W)]]*Tabulka1[[#This Row],[KS]]</f>
        <v>60</v>
      </c>
      <c r="N200" s="4" t="s">
        <v>17</v>
      </c>
    </row>
    <row r="201" spans="5:14" hidden="1" x14ac:dyDescent="0.2">
      <c r="E201" s="22" t="s">
        <v>153</v>
      </c>
      <c r="F201" s="22" t="s">
        <v>178</v>
      </c>
      <c r="G201" s="22" t="s">
        <v>182</v>
      </c>
      <c r="H201" s="1" t="s">
        <v>183</v>
      </c>
      <c r="I201" s="1" t="s">
        <v>184</v>
      </c>
      <c r="K201" s="33">
        <v>2000</v>
      </c>
      <c r="L201" s="22">
        <v>1</v>
      </c>
      <c r="M201" s="36">
        <f>Tabulka1[[#This Row],[PŘÍKON SVÍTIDLA JEDN (W)]]*Tabulka1[[#This Row],[KS]]</f>
        <v>2000</v>
      </c>
      <c r="N201" s="4" t="s">
        <v>47</v>
      </c>
    </row>
    <row r="202" spans="5:14" hidden="1" x14ac:dyDescent="0.2">
      <c r="E202" s="22" t="s">
        <v>153</v>
      </c>
      <c r="F202" s="22" t="s">
        <v>178</v>
      </c>
      <c r="G202" s="22" t="s">
        <v>79</v>
      </c>
      <c r="H202" s="1" t="s">
        <v>8</v>
      </c>
      <c r="I202" s="1" t="s">
        <v>12</v>
      </c>
      <c r="J202" s="1" t="s">
        <v>6</v>
      </c>
      <c r="K202" s="56">
        <v>60</v>
      </c>
      <c r="L202" s="56">
        <v>1</v>
      </c>
      <c r="M202" s="55">
        <f>Tabulka1[[#This Row],[PŘÍKON SVÍTIDLA JEDN (W)]]*Tabulka1[[#This Row],[KS]]</f>
        <v>60</v>
      </c>
      <c r="N202" s="4" t="s">
        <v>17</v>
      </c>
    </row>
    <row r="203" spans="5:14" x14ac:dyDescent="0.2">
      <c r="E203" s="22" t="s">
        <v>153</v>
      </c>
      <c r="F203" s="22" t="s">
        <v>178</v>
      </c>
      <c r="G203" s="22" t="s">
        <v>79</v>
      </c>
      <c r="H203" s="1" t="s">
        <v>8</v>
      </c>
      <c r="I203" s="1" t="s">
        <v>25</v>
      </c>
      <c r="J203" s="1" t="s">
        <v>101</v>
      </c>
      <c r="K203" s="56">
        <v>11</v>
      </c>
      <c r="L203" s="56">
        <v>2</v>
      </c>
      <c r="M203" s="55">
        <f>Tabulka1[[#This Row],[PŘÍKON SVÍTIDLA JEDN (W)]]*Tabulka1[[#This Row],[KS]]</f>
        <v>22</v>
      </c>
      <c r="N203" s="4" t="s">
        <v>17</v>
      </c>
    </row>
    <row r="204" spans="5:14" hidden="1" x14ac:dyDescent="0.2">
      <c r="E204" s="22" t="s">
        <v>153</v>
      </c>
      <c r="F204" s="22" t="s">
        <v>178</v>
      </c>
      <c r="G204" s="22" t="s">
        <v>79</v>
      </c>
      <c r="H204" s="1" t="s">
        <v>185</v>
      </c>
      <c r="I204" s="1" t="s">
        <v>186</v>
      </c>
      <c r="K204" s="33">
        <v>72</v>
      </c>
      <c r="M204" s="36">
        <f>Tabulka1[[#This Row],[PŘÍKON SVÍTIDLA JEDN (W)]]*Tabulka1[[#This Row],[KS]]</f>
        <v>0</v>
      </c>
    </row>
    <row r="205" spans="5:14" hidden="1" x14ac:dyDescent="0.2">
      <c r="E205" s="22" t="s">
        <v>153</v>
      </c>
      <c r="F205" s="22" t="s">
        <v>178</v>
      </c>
      <c r="G205" s="22" t="s">
        <v>79</v>
      </c>
      <c r="H205" s="1" t="s">
        <v>187</v>
      </c>
      <c r="I205" s="1" t="s">
        <v>188</v>
      </c>
      <c r="K205" s="33">
        <v>1500</v>
      </c>
      <c r="L205" s="22">
        <v>1</v>
      </c>
      <c r="M205" s="36">
        <f>Tabulka1[[#This Row],[PŘÍKON SVÍTIDLA JEDN (W)]]*Tabulka1[[#This Row],[KS]]</f>
        <v>1500</v>
      </c>
      <c r="N205" s="4" t="s">
        <v>47</v>
      </c>
    </row>
    <row r="206" spans="5:14" x14ac:dyDescent="0.2">
      <c r="E206" s="22" t="s">
        <v>153</v>
      </c>
      <c r="F206" s="22" t="s">
        <v>178</v>
      </c>
      <c r="G206" s="22" t="s">
        <v>189</v>
      </c>
      <c r="H206" s="1" t="s">
        <v>8</v>
      </c>
      <c r="I206" s="1" t="s">
        <v>25</v>
      </c>
      <c r="J206" s="1" t="s">
        <v>23</v>
      </c>
      <c r="K206" s="56">
        <f>2*36</f>
        <v>72</v>
      </c>
      <c r="L206" s="56">
        <v>2</v>
      </c>
      <c r="M206" s="55">
        <f>Tabulka1[[#This Row],[PŘÍKON SVÍTIDLA JEDN (W)]]*Tabulka1[[#This Row],[KS]]</f>
        <v>144</v>
      </c>
      <c r="N206" s="4" t="s">
        <v>17</v>
      </c>
    </row>
    <row r="207" spans="5:14" x14ac:dyDescent="0.2">
      <c r="E207" s="22" t="s">
        <v>153</v>
      </c>
      <c r="F207" s="22" t="s">
        <v>178</v>
      </c>
      <c r="G207" s="22" t="s">
        <v>190</v>
      </c>
      <c r="H207" s="1" t="s">
        <v>8</v>
      </c>
      <c r="I207" s="1" t="s">
        <v>25</v>
      </c>
      <c r="J207" s="1" t="s">
        <v>23</v>
      </c>
      <c r="K207" s="56">
        <f>2*36</f>
        <v>72</v>
      </c>
      <c r="L207" s="56">
        <v>2</v>
      </c>
      <c r="M207" s="55">
        <f>Tabulka1[[#This Row],[PŘÍKON SVÍTIDLA JEDN (W)]]*Tabulka1[[#This Row],[KS]]</f>
        <v>144</v>
      </c>
      <c r="N207" s="4" t="s">
        <v>17</v>
      </c>
    </row>
    <row r="208" spans="5:14" hidden="1" x14ac:dyDescent="0.2">
      <c r="E208" s="22" t="s">
        <v>153</v>
      </c>
      <c r="F208" s="22" t="s">
        <v>178</v>
      </c>
      <c r="G208" s="22" t="s">
        <v>33</v>
      </c>
      <c r="H208" s="1" t="s">
        <v>8</v>
      </c>
      <c r="I208" s="1" t="s">
        <v>12</v>
      </c>
      <c r="J208" s="1" t="s">
        <v>6</v>
      </c>
      <c r="K208" s="56">
        <v>60</v>
      </c>
      <c r="L208" s="56">
        <v>1</v>
      </c>
      <c r="M208" s="55">
        <f>Tabulka1[[#This Row],[PŘÍKON SVÍTIDLA JEDN (W)]]*Tabulka1[[#This Row],[KS]]</f>
        <v>60</v>
      </c>
      <c r="N208" s="4" t="s">
        <v>17</v>
      </c>
    </row>
    <row r="209" spans="5:14" ht="13.5" hidden="1" thickBot="1" x14ac:dyDescent="0.25">
      <c r="E209" s="40" t="s">
        <v>153</v>
      </c>
      <c r="F209" s="40" t="s">
        <v>178</v>
      </c>
      <c r="G209" s="40" t="s">
        <v>33</v>
      </c>
      <c r="H209" s="41" t="s">
        <v>180</v>
      </c>
      <c r="I209" s="41" t="s">
        <v>191</v>
      </c>
      <c r="J209" s="41"/>
      <c r="K209" s="42">
        <v>2500</v>
      </c>
      <c r="L209" s="40">
        <v>1</v>
      </c>
      <c r="M209" s="43">
        <f>Tabulka1[[#This Row],[PŘÍKON SVÍTIDLA JEDN (W)]]*Tabulka1[[#This Row],[KS]]</f>
        <v>2500</v>
      </c>
      <c r="N209" s="44"/>
    </row>
    <row r="210" spans="5:14" hidden="1" x14ac:dyDescent="0.2">
      <c r="E210" s="31"/>
      <c r="F210" s="31"/>
      <c r="G210" s="31"/>
      <c r="H210" s="32"/>
      <c r="I210" s="32"/>
      <c r="J210" s="32"/>
      <c r="K210" s="63">
        <f>SUBTOTAL(109,K12:K209)</f>
        <v>6199</v>
      </c>
      <c r="L210" s="63"/>
      <c r="M210" s="63">
        <f>SUBTOTAL(109,M12:M209)</f>
        <v>23058</v>
      </c>
      <c r="N210" s="31" t="s">
        <v>202</v>
      </c>
    </row>
    <row r="211" spans="5:14" x14ac:dyDescent="0.2">
      <c r="E211" s="22"/>
    </row>
    <row r="212" spans="5:14" x14ac:dyDescent="0.2">
      <c r="E212" s="22"/>
    </row>
    <row r="213" spans="5:14" x14ac:dyDescent="0.2">
      <c r="E213" s="22"/>
    </row>
    <row r="214" spans="5:14" x14ac:dyDescent="0.2">
      <c r="E214" s="22"/>
    </row>
    <row r="215" spans="5:14" x14ac:dyDescent="0.2">
      <c r="E215" s="22"/>
    </row>
    <row r="216" spans="5:14" x14ac:dyDescent="0.2">
      <c r="E216" s="22"/>
    </row>
    <row r="217" spans="5:14" x14ac:dyDescent="0.2">
      <c r="E217" s="22"/>
    </row>
    <row r="218" spans="5:14" x14ac:dyDescent="0.2">
      <c r="E218" s="22"/>
    </row>
    <row r="219" spans="5:14" x14ac:dyDescent="0.2">
      <c r="E219" s="22"/>
    </row>
    <row r="220" spans="5:14" x14ac:dyDescent="0.2">
      <c r="E220" s="22"/>
    </row>
    <row r="221" spans="5:14" x14ac:dyDescent="0.2">
      <c r="E221" s="22"/>
    </row>
    <row r="222" spans="5:14" x14ac:dyDescent="0.2">
      <c r="E222" s="22"/>
    </row>
    <row r="223" spans="5:14" x14ac:dyDescent="0.2">
      <c r="E223" s="22"/>
    </row>
    <row r="224" spans="5:14" x14ac:dyDescent="0.2">
      <c r="E224" s="22"/>
    </row>
    <row r="225" spans="5:5" x14ac:dyDescent="0.2">
      <c r="E225" s="22"/>
    </row>
    <row r="226" spans="5:5" x14ac:dyDescent="0.2">
      <c r="E226" s="22"/>
    </row>
    <row r="227" spans="5:5" x14ac:dyDescent="0.2">
      <c r="E227" s="22"/>
    </row>
  </sheetData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BL180"/>
  <sheetViews>
    <sheetView showGridLines="0" zoomScale="85" zoomScaleNormal="85" workbookViewId="0">
      <pane ySplit="11" topLeftCell="A12" activePane="bottomLeft" state="frozen"/>
      <selection pane="bottomLeft" activeCell="C15" sqref="C15"/>
    </sheetView>
  </sheetViews>
  <sheetFormatPr defaultColWidth="6.7109375" defaultRowHeight="12.75" x14ac:dyDescent="0.2"/>
  <cols>
    <col min="1" max="1" width="6.7109375" style="1"/>
    <col min="2" max="2" width="10.5703125" style="1" customWidth="1"/>
    <col min="3" max="3" width="12.28515625" style="13" customWidth="1"/>
    <col min="4" max="4" width="5.140625" style="13" customWidth="1"/>
    <col min="5" max="5" width="9.140625" style="1" customWidth="1"/>
    <col min="6" max="6" width="33.85546875" style="22" customWidth="1"/>
    <col min="7" max="7" width="33.7109375" style="22" customWidth="1"/>
    <col min="8" max="8" width="14.7109375" style="1" customWidth="1"/>
    <col min="9" max="9" width="16.7109375" style="1" customWidth="1"/>
    <col min="10" max="10" width="12.85546875" style="1" customWidth="1"/>
    <col min="11" max="11" width="12.7109375" style="52" customWidth="1"/>
    <col min="12" max="12" width="7.140625" style="60" customWidth="1"/>
    <col min="13" max="13" width="13" style="1" customWidth="1"/>
    <col min="14" max="14" width="9.42578125" style="4" customWidth="1"/>
    <col min="15" max="21" width="8.7109375" style="1" customWidth="1"/>
    <col min="22" max="22" width="6.7109375" style="1" customWidth="1"/>
    <col min="23" max="35" width="8.7109375" style="1" customWidth="1"/>
    <col min="36" max="36" width="6.7109375" style="1" customWidth="1"/>
    <col min="37" max="49" width="8.7109375" style="1" customWidth="1"/>
    <col min="50" max="50" width="6.7109375" style="1" customWidth="1"/>
    <col min="51" max="63" width="8.7109375" style="1" customWidth="1"/>
    <col min="64" max="64" width="6.7109375" style="1" customWidth="1"/>
    <col min="65" max="16384" width="6.7109375" style="1"/>
  </cols>
  <sheetData>
    <row r="1" spans="1:64" x14ac:dyDescent="0.2">
      <c r="V1" s="7"/>
      <c r="AJ1" s="7"/>
    </row>
    <row r="2" spans="1:64" x14ac:dyDescent="0.2">
      <c r="V2" s="7"/>
      <c r="AJ2" s="7"/>
    </row>
    <row r="3" spans="1:64" ht="19.5" customHeight="1" x14ac:dyDescent="0.35">
      <c r="A3" s="90" t="s">
        <v>547</v>
      </c>
      <c r="B3" s="90"/>
      <c r="C3" s="90"/>
      <c r="D3" s="45"/>
      <c r="F3" s="22" t="s">
        <v>348</v>
      </c>
      <c r="V3" s="7"/>
      <c r="AJ3" s="7"/>
    </row>
    <row r="4" spans="1:64" x14ac:dyDescent="0.2">
      <c r="A4" s="8"/>
      <c r="B4" s="8"/>
      <c r="E4" s="7"/>
      <c r="F4" s="26"/>
      <c r="G4" s="20"/>
      <c r="H4" s="13"/>
      <c r="I4" s="7"/>
      <c r="J4" s="7"/>
      <c r="K4" s="51"/>
      <c r="M4" s="7"/>
      <c r="N4" s="17"/>
      <c r="T4" s="2"/>
      <c r="U4" s="2"/>
      <c r="V4" s="16"/>
      <c r="W4" s="7"/>
      <c r="X4" s="7"/>
      <c r="Y4" s="7"/>
      <c r="Z4" s="7"/>
      <c r="AA4" s="7"/>
      <c r="AB4" s="7"/>
      <c r="AH4" s="2"/>
      <c r="AI4" s="2"/>
      <c r="AJ4" s="16"/>
      <c r="AK4" s="2"/>
      <c r="AL4" s="2"/>
      <c r="AM4" s="2"/>
      <c r="AN4" s="2"/>
      <c r="AW4" s="2"/>
      <c r="AX4" s="2"/>
      <c r="BK4" s="2"/>
      <c r="BL4" s="2"/>
    </row>
    <row r="5" spans="1:64" ht="12.75" customHeight="1" x14ac:dyDescent="0.2">
      <c r="E5" s="26"/>
      <c r="G5" s="19"/>
      <c r="H5" s="7"/>
      <c r="T5" s="2"/>
      <c r="U5" s="2"/>
      <c r="V5" s="16"/>
      <c r="W5" s="7"/>
      <c r="X5" s="7"/>
      <c r="Y5" s="7"/>
      <c r="AH5" s="2"/>
      <c r="AI5" s="2"/>
      <c r="AJ5" s="16"/>
      <c r="AK5" s="2"/>
      <c r="AL5" s="2"/>
      <c r="AM5" s="2"/>
      <c r="AN5" s="2"/>
      <c r="AW5" s="2"/>
      <c r="AX5" s="2"/>
      <c r="BK5" s="2"/>
      <c r="BL5" s="2"/>
    </row>
    <row r="6" spans="1:64" x14ac:dyDescent="0.2">
      <c r="C6" s="1"/>
      <c r="E6" s="7"/>
      <c r="F6" s="26" t="s">
        <v>625</v>
      </c>
      <c r="G6" s="20"/>
      <c r="H6" s="7"/>
      <c r="T6" s="2"/>
      <c r="U6" s="2"/>
      <c r="V6" s="16"/>
      <c r="X6" s="7"/>
      <c r="Y6" s="7"/>
      <c r="AH6" s="2"/>
      <c r="AI6" s="2"/>
      <c r="AJ6" s="16"/>
      <c r="AK6" s="2"/>
      <c r="AM6" s="2"/>
      <c r="AN6" s="2"/>
      <c r="AW6" s="2"/>
      <c r="AX6" s="2"/>
      <c r="BK6" s="2"/>
      <c r="BL6" s="2"/>
    </row>
    <row r="7" spans="1:64" x14ac:dyDescent="0.2">
      <c r="C7" s="1"/>
      <c r="E7" s="7"/>
      <c r="F7" s="27"/>
      <c r="G7" s="20"/>
      <c r="H7" s="7"/>
      <c r="T7" s="2"/>
      <c r="U7" s="2"/>
      <c r="V7" s="16"/>
      <c r="W7" s="7"/>
      <c r="X7" s="7"/>
      <c r="Y7" s="7"/>
      <c r="AH7" s="2"/>
      <c r="AI7" s="2"/>
      <c r="AJ7" s="16"/>
      <c r="AK7" s="2"/>
      <c r="AM7" s="2"/>
      <c r="AN7" s="2"/>
      <c r="AW7" s="2"/>
      <c r="AX7" s="2"/>
      <c r="BK7" s="2"/>
      <c r="BL7" s="2"/>
    </row>
    <row r="8" spans="1:64" x14ac:dyDescent="0.2">
      <c r="C8" s="1"/>
      <c r="Q8" s="7"/>
      <c r="R8" s="7"/>
      <c r="T8" s="2"/>
      <c r="U8" s="2"/>
      <c r="V8" s="16"/>
      <c r="AB8" s="7"/>
      <c r="AC8" s="7"/>
      <c r="AD8" s="7"/>
      <c r="AE8" s="7"/>
      <c r="AF8" s="7"/>
      <c r="AH8" s="2"/>
      <c r="AI8" s="2"/>
      <c r="AJ8" s="16"/>
      <c r="AK8" s="2"/>
      <c r="AL8" s="11"/>
      <c r="AM8" s="2"/>
      <c r="AN8" s="2"/>
      <c r="AW8" s="2"/>
      <c r="AX8" s="2"/>
      <c r="BK8" s="2"/>
      <c r="BL8" s="2"/>
    </row>
    <row r="9" spans="1:64" x14ac:dyDescent="0.2">
      <c r="C9" s="1"/>
      <c r="O9" s="7"/>
      <c r="P9" s="7"/>
      <c r="Q9" s="7"/>
      <c r="R9" s="7"/>
      <c r="S9" s="7"/>
      <c r="T9" s="16"/>
      <c r="U9" s="16"/>
      <c r="V9" s="16"/>
      <c r="AB9" s="7"/>
      <c r="AC9" s="7"/>
      <c r="AD9" s="7"/>
      <c r="AE9" s="7"/>
      <c r="AF9" s="7"/>
      <c r="AG9" s="7"/>
      <c r="AH9" s="2"/>
      <c r="AI9" s="2"/>
      <c r="AJ9" s="16"/>
      <c r="AK9" s="2"/>
      <c r="AL9" s="2"/>
      <c r="AM9" s="2"/>
      <c r="AN9" s="2"/>
      <c r="AW9" s="2"/>
      <c r="AX9" s="2"/>
      <c r="BK9" s="2"/>
      <c r="BL9" s="2"/>
    </row>
    <row r="10" spans="1:64" x14ac:dyDescent="0.2">
      <c r="A10" s="3"/>
      <c r="B10" s="3"/>
      <c r="C10" s="3"/>
      <c r="F10" s="23"/>
      <c r="G10" s="23"/>
      <c r="H10" s="3"/>
      <c r="I10" s="3"/>
      <c r="J10" s="3"/>
      <c r="K10" s="53"/>
      <c r="L10" s="54"/>
      <c r="M10" s="3"/>
      <c r="N10" s="10"/>
      <c r="O10" s="18"/>
      <c r="P10" s="18"/>
      <c r="Q10" s="7"/>
      <c r="R10" s="7"/>
      <c r="S10" s="7"/>
      <c r="T10" s="7"/>
      <c r="U10" s="7"/>
      <c r="V10" s="7"/>
      <c r="AB10" s="7"/>
      <c r="AC10" s="7"/>
      <c r="AD10" s="7"/>
      <c r="AE10" s="7"/>
      <c r="AF10" s="7"/>
      <c r="AG10" s="7"/>
      <c r="AJ10" s="7"/>
    </row>
    <row r="11" spans="1:64" s="6" customFormat="1" ht="26.25" customHeight="1" x14ac:dyDescent="0.2">
      <c r="D11" s="14"/>
      <c r="E11" s="29" t="s">
        <v>193</v>
      </c>
      <c r="F11" s="30" t="s">
        <v>194</v>
      </c>
      <c r="G11" s="30" t="s">
        <v>195</v>
      </c>
      <c r="H11" s="29" t="s">
        <v>196</v>
      </c>
      <c r="I11" s="29" t="s">
        <v>197</v>
      </c>
      <c r="J11" s="29" t="s">
        <v>198</v>
      </c>
      <c r="K11" s="62" t="s">
        <v>344</v>
      </c>
      <c r="L11" s="61" t="s">
        <v>201</v>
      </c>
      <c r="M11" s="37" t="s">
        <v>345</v>
      </c>
      <c r="N11" s="37" t="s">
        <v>200</v>
      </c>
      <c r="O11" s="18"/>
      <c r="P11" s="18"/>
      <c r="Q11" s="18"/>
      <c r="R11" s="18"/>
      <c r="S11" s="18"/>
      <c r="T11" s="18"/>
      <c r="U11" s="18"/>
      <c r="V11" s="18"/>
      <c r="AJ11" s="18"/>
    </row>
    <row r="12" spans="1:64" s="6" customFormat="1" ht="12.75" customHeight="1" x14ac:dyDescent="0.25">
      <c r="C12" s="64"/>
      <c r="D12" s="85" t="s">
        <v>222</v>
      </c>
      <c r="E12" s="20" t="s">
        <v>15</v>
      </c>
      <c r="F12" s="20" t="s">
        <v>548</v>
      </c>
      <c r="G12" s="20" t="s">
        <v>548</v>
      </c>
      <c r="H12" s="20" t="s">
        <v>8</v>
      </c>
      <c r="I12" s="22" t="s">
        <v>12</v>
      </c>
      <c r="J12" s="20" t="s">
        <v>6</v>
      </c>
      <c r="K12" s="55">
        <v>60</v>
      </c>
      <c r="L12" s="56">
        <v>3</v>
      </c>
      <c r="M12" s="55">
        <f>Tabulka1345[[#This Row],[KS]]*Tabulka1345[[#This Row],[PŘÍKON SVÍTIDLA JEDN (W)]]</f>
        <v>180</v>
      </c>
      <c r="N12" s="17" t="s">
        <v>221</v>
      </c>
      <c r="O12" s="18"/>
      <c r="P12" s="7"/>
      <c r="Q12" s="18"/>
      <c r="R12" s="18"/>
      <c r="S12" s="18"/>
      <c r="T12" s="18"/>
      <c r="U12" s="18"/>
      <c r="V12" s="18"/>
    </row>
    <row r="13" spans="1:64" x14ac:dyDescent="0.2">
      <c r="A13" s="6"/>
      <c r="B13" s="6"/>
      <c r="C13" s="50"/>
      <c r="E13" s="20" t="s">
        <v>15</v>
      </c>
      <c r="F13" s="20" t="s">
        <v>548</v>
      </c>
      <c r="G13" s="20" t="s">
        <v>548</v>
      </c>
      <c r="H13" s="20" t="s">
        <v>8</v>
      </c>
      <c r="I13" s="22" t="s">
        <v>549</v>
      </c>
      <c r="J13" s="20"/>
      <c r="K13" s="55">
        <v>250</v>
      </c>
      <c r="L13" s="56">
        <v>4</v>
      </c>
      <c r="M13" s="55">
        <f>Tabulka1345[[#This Row],[KS]]*Tabulka1345[[#This Row],[PŘÍKON SVÍTIDLA JEDN (W)]]</f>
        <v>1000</v>
      </c>
      <c r="N13" s="17" t="s">
        <v>216</v>
      </c>
      <c r="O13" s="21"/>
      <c r="P13" s="21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</row>
    <row r="14" spans="1:64" s="15" customFormat="1" x14ac:dyDescent="0.2">
      <c r="A14" s="6"/>
      <c r="B14" s="1"/>
      <c r="D14" s="24"/>
      <c r="E14" s="20" t="s">
        <v>15</v>
      </c>
      <c r="F14" s="20" t="s">
        <v>7</v>
      </c>
      <c r="G14" s="20" t="s">
        <v>7</v>
      </c>
      <c r="H14" s="20" t="s">
        <v>8</v>
      </c>
      <c r="I14" s="22" t="s">
        <v>12</v>
      </c>
      <c r="J14" s="22" t="s">
        <v>6</v>
      </c>
      <c r="K14" s="55">
        <v>60</v>
      </c>
      <c r="L14" s="56">
        <v>10</v>
      </c>
      <c r="M14" s="55">
        <f>Tabulka1345[[#This Row],[KS]]*Tabulka1345[[#This Row],[PŘÍKON SVÍTIDLA JEDN (W)]]</f>
        <v>600</v>
      </c>
      <c r="N14" s="17" t="s">
        <v>216</v>
      </c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</row>
    <row r="15" spans="1:64" s="22" customFormat="1" ht="12.75" customHeight="1" x14ac:dyDescent="0.2">
      <c r="A15" s="6"/>
      <c r="B15" s="15"/>
      <c r="C15" s="8"/>
      <c r="D15" s="26"/>
      <c r="E15" s="20" t="s">
        <v>15</v>
      </c>
      <c r="F15" s="20" t="s">
        <v>550</v>
      </c>
      <c r="G15" s="20" t="s">
        <v>550</v>
      </c>
      <c r="H15" s="20" t="s">
        <v>8</v>
      </c>
      <c r="I15" s="22" t="s">
        <v>12</v>
      </c>
      <c r="J15" s="22" t="s">
        <v>6</v>
      </c>
      <c r="K15" s="55">
        <v>60</v>
      </c>
      <c r="L15" s="56">
        <v>3</v>
      </c>
      <c r="M15" s="55">
        <f>Tabulka1345[[#This Row],[KS]]*Tabulka1345[[#This Row],[PŘÍKON SVÍTIDLA JEDN (W)]]</f>
        <v>180</v>
      </c>
      <c r="N15" s="17" t="s">
        <v>221</v>
      </c>
      <c r="O15" s="20"/>
      <c r="P15" s="20"/>
      <c r="Q15" s="20"/>
      <c r="R15" s="20"/>
      <c r="S15" s="20"/>
      <c r="T15" s="20"/>
      <c r="U15" s="20"/>
      <c r="V15" s="20"/>
    </row>
    <row r="16" spans="1:64" s="22" customFormat="1" x14ac:dyDescent="0.2">
      <c r="A16" s="6"/>
      <c r="B16" s="20"/>
      <c r="C16" s="26"/>
      <c r="D16" s="26"/>
      <c r="E16" s="20" t="s">
        <v>15</v>
      </c>
      <c r="F16" s="20" t="s">
        <v>550</v>
      </c>
      <c r="G16" s="20" t="s">
        <v>550</v>
      </c>
      <c r="H16" s="20" t="s">
        <v>8</v>
      </c>
      <c r="I16" s="20" t="s">
        <v>12</v>
      </c>
      <c r="J16" s="20" t="s">
        <v>217</v>
      </c>
      <c r="K16" s="55">
        <v>100</v>
      </c>
      <c r="L16" s="56">
        <v>1</v>
      </c>
      <c r="M16" s="55">
        <f>Tabulka1345[[#This Row],[KS]]*Tabulka1345[[#This Row],[PŘÍKON SVÍTIDLA JEDN (W)]]</f>
        <v>100</v>
      </c>
      <c r="N16" s="17" t="s">
        <v>17</v>
      </c>
      <c r="O16" s="20"/>
    </row>
    <row r="17" spans="1:15" s="22" customFormat="1" x14ac:dyDescent="0.2">
      <c r="A17" s="6"/>
      <c r="B17" s="20"/>
      <c r="D17" s="26"/>
      <c r="E17" s="20" t="s">
        <v>15</v>
      </c>
      <c r="F17" s="20" t="s">
        <v>551</v>
      </c>
      <c r="G17" s="20" t="s">
        <v>244</v>
      </c>
      <c r="H17" s="20" t="s">
        <v>8</v>
      </c>
      <c r="I17" s="20" t="s">
        <v>12</v>
      </c>
      <c r="J17" s="20" t="s">
        <v>217</v>
      </c>
      <c r="K17" s="55">
        <v>100</v>
      </c>
      <c r="L17" s="56">
        <v>6</v>
      </c>
      <c r="M17" s="55">
        <f>Tabulka1345[[#This Row],[KS]]*Tabulka1345[[#This Row],[PŘÍKON SVÍTIDLA JEDN (W)]]</f>
        <v>600</v>
      </c>
      <c r="N17" s="17" t="s">
        <v>17</v>
      </c>
    </row>
    <row r="18" spans="1:15" s="22" customFormat="1" x14ac:dyDescent="0.2">
      <c r="A18" s="6"/>
      <c r="B18" s="20"/>
      <c r="D18" s="26"/>
      <c r="E18" s="20" t="s">
        <v>15</v>
      </c>
      <c r="F18" s="20" t="s">
        <v>552</v>
      </c>
      <c r="G18" s="20" t="s">
        <v>553</v>
      </c>
      <c r="H18" s="20" t="s">
        <v>8</v>
      </c>
      <c r="I18" s="22" t="s">
        <v>12</v>
      </c>
      <c r="J18" s="20" t="s">
        <v>554</v>
      </c>
      <c r="K18" s="56">
        <v>200</v>
      </c>
      <c r="L18" s="56">
        <v>2</v>
      </c>
      <c r="M18" s="55">
        <f>Tabulka1345[[#This Row],[KS]]*Tabulka1345[[#This Row],[PŘÍKON SVÍTIDLA JEDN (W)]]</f>
        <v>400</v>
      </c>
      <c r="N18" s="17" t="s">
        <v>216</v>
      </c>
    </row>
    <row r="19" spans="1:15" s="22" customFormat="1" x14ac:dyDescent="0.2">
      <c r="A19" s="6"/>
      <c r="B19" s="20"/>
      <c r="D19" s="26"/>
      <c r="E19" s="20" t="s">
        <v>15</v>
      </c>
      <c r="F19" s="20" t="s">
        <v>552</v>
      </c>
      <c r="G19" s="20" t="s">
        <v>553</v>
      </c>
      <c r="H19" s="20" t="s">
        <v>8</v>
      </c>
      <c r="I19" s="20" t="s">
        <v>12</v>
      </c>
      <c r="J19" s="20" t="s">
        <v>6</v>
      </c>
      <c r="K19" s="55">
        <v>60</v>
      </c>
      <c r="L19" s="55">
        <v>1</v>
      </c>
      <c r="M19" s="55">
        <f>Tabulka1345[[#This Row],[KS]]*Tabulka1345[[#This Row],[PŘÍKON SVÍTIDLA JEDN (W)]]</f>
        <v>60</v>
      </c>
      <c r="N19" s="17" t="s">
        <v>93</v>
      </c>
      <c r="O19" s="20"/>
    </row>
    <row r="20" spans="1:15" s="22" customFormat="1" x14ac:dyDescent="0.2">
      <c r="A20" s="6"/>
      <c r="B20" s="20"/>
      <c r="D20" s="46"/>
      <c r="E20" s="20" t="s">
        <v>15</v>
      </c>
      <c r="F20" s="20" t="s">
        <v>552</v>
      </c>
      <c r="G20" s="20" t="s">
        <v>553</v>
      </c>
      <c r="H20" s="20" t="s">
        <v>8</v>
      </c>
      <c r="I20" s="22" t="s">
        <v>25</v>
      </c>
      <c r="J20" s="22" t="s">
        <v>312</v>
      </c>
      <c r="K20" s="56">
        <v>80</v>
      </c>
      <c r="L20" s="56">
        <v>3</v>
      </c>
      <c r="M20" s="55">
        <f>Tabulka1345[[#This Row],[KS]]*Tabulka1345[[#This Row],[PŘÍKON SVÍTIDLA JEDN (W)]]</f>
        <v>240</v>
      </c>
      <c r="N20" s="4" t="s">
        <v>17</v>
      </c>
    </row>
    <row r="21" spans="1:15" s="22" customFormat="1" x14ac:dyDescent="0.2">
      <c r="C21" s="27"/>
      <c r="D21" s="27"/>
      <c r="E21" s="20" t="s">
        <v>15</v>
      </c>
      <c r="F21" s="20" t="s">
        <v>552</v>
      </c>
      <c r="G21" s="20" t="s">
        <v>553</v>
      </c>
      <c r="H21" s="20" t="s">
        <v>8</v>
      </c>
      <c r="I21" s="22" t="s">
        <v>25</v>
      </c>
      <c r="J21" s="22" t="s">
        <v>45</v>
      </c>
      <c r="K21" s="56">
        <f>2*58</f>
        <v>116</v>
      </c>
      <c r="L21" s="56">
        <v>9</v>
      </c>
      <c r="M21" s="55">
        <f>Tabulka1345[[#This Row],[KS]]*Tabulka1345[[#This Row],[PŘÍKON SVÍTIDLA JEDN (W)]]</f>
        <v>1044</v>
      </c>
      <c r="N21" s="4" t="s">
        <v>17</v>
      </c>
    </row>
    <row r="22" spans="1:15" s="22" customFormat="1" x14ac:dyDescent="0.2">
      <c r="C22" s="27"/>
      <c r="D22" s="27"/>
      <c r="E22" s="20" t="s">
        <v>15</v>
      </c>
      <c r="F22" s="22" t="s">
        <v>555</v>
      </c>
      <c r="G22" s="22" t="s">
        <v>29</v>
      </c>
      <c r="H22" s="20" t="s">
        <v>8</v>
      </c>
      <c r="I22" s="22" t="s">
        <v>12</v>
      </c>
      <c r="J22" s="22" t="s">
        <v>6</v>
      </c>
      <c r="K22" s="56">
        <v>60</v>
      </c>
      <c r="L22" s="56">
        <v>1</v>
      </c>
      <c r="M22" s="55">
        <f>Tabulka1345[[#This Row],[KS]]*Tabulka1345[[#This Row],[PŘÍKON SVÍTIDLA JEDN (W)]]</f>
        <v>60</v>
      </c>
      <c r="N22" s="4" t="s">
        <v>93</v>
      </c>
    </row>
    <row r="23" spans="1:15" s="22" customFormat="1" x14ac:dyDescent="0.2">
      <c r="C23" s="27"/>
      <c r="D23" s="27"/>
      <c r="E23" s="20" t="s">
        <v>15</v>
      </c>
      <c r="F23" s="22" t="s">
        <v>556</v>
      </c>
      <c r="G23" s="22" t="s">
        <v>374</v>
      </c>
      <c r="H23" s="20" t="s">
        <v>8</v>
      </c>
      <c r="I23" s="22" t="s">
        <v>25</v>
      </c>
      <c r="J23" s="22" t="s">
        <v>557</v>
      </c>
      <c r="K23" s="56">
        <v>160</v>
      </c>
      <c r="L23" s="56">
        <v>1</v>
      </c>
      <c r="M23" s="55">
        <f>Tabulka1345[[#This Row],[KS]]*Tabulka1345[[#This Row],[PŘÍKON SVÍTIDLA JEDN (W)]]</f>
        <v>160</v>
      </c>
      <c r="N23" s="4" t="s">
        <v>17</v>
      </c>
    </row>
    <row r="24" spans="1:15" s="22" customFormat="1" x14ac:dyDescent="0.2">
      <c r="C24" s="27"/>
      <c r="D24" s="27"/>
      <c r="E24" s="20" t="s">
        <v>15</v>
      </c>
      <c r="F24" s="22" t="s">
        <v>558</v>
      </c>
      <c r="G24" s="22" t="s">
        <v>374</v>
      </c>
      <c r="H24" s="20" t="s">
        <v>8</v>
      </c>
      <c r="I24" s="22" t="s">
        <v>25</v>
      </c>
      <c r="J24" s="22" t="s">
        <v>312</v>
      </c>
      <c r="K24" s="56">
        <v>80</v>
      </c>
      <c r="L24" s="56">
        <v>6</v>
      </c>
      <c r="M24" s="55">
        <f>Tabulka1345[[#This Row],[KS]]*Tabulka1345[[#This Row],[PŘÍKON SVÍTIDLA JEDN (W)]]</f>
        <v>480</v>
      </c>
      <c r="N24" s="4" t="s">
        <v>17</v>
      </c>
    </row>
    <row r="25" spans="1:15" s="22" customFormat="1" x14ac:dyDescent="0.2">
      <c r="C25" s="27"/>
      <c r="D25" s="27"/>
      <c r="E25" s="20" t="s">
        <v>15</v>
      </c>
      <c r="F25" s="22" t="s">
        <v>558</v>
      </c>
      <c r="G25" s="22" t="s">
        <v>374</v>
      </c>
      <c r="H25" s="20" t="s">
        <v>8</v>
      </c>
      <c r="I25" s="22" t="s">
        <v>25</v>
      </c>
      <c r="J25" s="22" t="s">
        <v>559</v>
      </c>
      <c r="K25" s="56">
        <v>40</v>
      </c>
      <c r="L25" s="56">
        <v>2</v>
      </c>
      <c r="M25" s="55">
        <f>Tabulka1345[[#This Row],[KS]]*Tabulka1345[[#This Row],[PŘÍKON SVÍTIDLA JEDN (W)]]</f>
        <v>80</v>
      </c>
      <c r="N25" s="4" t="s">
        <v>17</v>
      </c>
    </row>
    <row r="26" spans="1:15" s="22" customFormat="1" x14ac:dyDescent="0.2">
      <c r="C26" s="27"/>
      <c r="D26" s="27"/>
      <c r="E26" s="20" t="s">
        <v>15</v>
      </c>
      <c r="F26" s="22" t="s">
        <v>560</v>
      </c>
      <c r="G26" s="22" t="s">
        <v>383</v>
      </c>
      <c r="H26" s="20" t="s">
        <v>8</v>
      </c>
      <c r="I26" s="22" t="s">
        <v>25</v>
      </c>
      <c r="J26" s="22" t="s">
        <v>312</v>
      </c>
      <c r="K26" s="56">
        <v>80</v>
      </c>
      <c r="L26" s="56">
        <v>11</v>
      </c>
      <c r="M26" s="55">
        <f>Tabulka1345[[#This Row],[KS]]*Tabulka1345[[#This Row],[PŘÍKON SVÍTIDLA JEDN (W)]]</f>
        <v>880</v>
      </c>
      <c r="N26" s="4" t="s">
        <v>17</v>
      </c>
    </row>
    <row r="27" spans="1:15" s="22" customFormat="1" x14ac:dyDescent="0.2">
      <c r="C27" s="27"/>
      <c r="D27" s="27"/>
      <c r="E27" s="20" t="s">
        <v>15</v>
      </c>
      <c r="F27" s="22" t="s">
        <v>561</v>
      </c>
      <c r="G27" s="22" t="s">
        <v>561</v>
      </c>
      <c r="H27" s="20" t="s">
        <v>8</v>
      </c>
      <c r="I27" s="22" t="s">
        <v>12</v>
      </c>
      <c r="J27" s="22" t="s">
        <v>6</v>
      </c>
      <c r="K27" s="56">
        <v>60</v>
      </c>
      <c r="L27" s="56">
        <v>5</v>
      </c>
      <c r="M27" s="55">
        <f>Tabulka1345[[#This Row],[KS]]*Tabulka1345[[#This Row],[PŘÍKON SVÍTIDLA JEDN (W)]]</f>
        <v>300</v>
      </c>
      <c r="N27" s="4" t="s">
        <v>221</v>
      </c>
    </row>
    <row r="28" spans="1:15" s="22" customFormat="1" x14ac:dyDescent="0.2">
      <c r="C28" s="27"/>
      <c r="D28" s="27"/>
      <c r="E28" s="20" t="s">
        <v>15</v>
      </c>
      <c r="F28" s="22" t="s">
        <v>561</v>
      </c>
      <c r="G28" s="22" t="s">
        <v>561</v>
      </c>
      <c r="H28" s="20" t="s">
        <v>8</v>
      </c>
      <c r="I28" s="22" t="s">
        <v>12</v>
      </c>
      <c r="J28" s="22" t="s">
        <v>554</v>
      </c>
      <c r="K28" s="56">
        <v>200</v>
      </c>
      <c r="L28" s="56">
        <v>10</v>
      </c>
      <c r="M28" s="55">
        <f>Tabulka1345[[#This Row],[KS]]*Tabulka1345[[#This Row],[PŘÍKON SVÍTIDLA JEDN (W)]]</f>
        <v>2000</v>
      </c>
      <c r="N28" s="4" t="s">
        <v>17</v>
      </c>
    </row>
    <row r="29" spans="1:15" s="22" customFormat="1" x14ac:dyDescent="0.2">
      <c r="D29" s="27"/>
      <c r="E29" s="20" t="s">
        <v>15</v>
      </c>
      <c r="F29" s="22" t="s">
        <v>562</v>
      </c>
      <c r="G29" s="22" t="s">
        <v>562</v>
      </c>
      <c r="H29" s="20" t="s">
        <v>8</v>
      </c>
      <c r="I29" s="22" t="s">
        <v>12</v>
      </c>
      <c r="J29" s="22" t="s">
        <v>215</v>
      </c>
      <c r="K29" s="56">
        <v>200</v>
      </c>
      <c r="L29" s="56">
        <v>2</v>
      </c>
      <c r="M29" s="55">
        <f>Tabulka1345[[#This Row],[KS]]*Tabulka1345[[#This Row],[PŘÍKON SVÍTIDLA JEDN (W)]]</f>
        <v>400</v>
      </c>
      <c r="N29" s="4" t="s">
        <v>216</v>
      </c>
    </row>
    <row r="30" spans="1:15" s="22" customFormat="1" x14ac:dyDescent="0.2">
      <c r="C30" s="27"/>
      <c r="D30" s="27"/>
      <c r="E30" s="20" t="s">
        <v>15</v>
      </c>
      <c r="F30" s="22" t="s">
        <v>562</v>
      </c>
      <c r="G30" s="22" t="s">
        <v>562</v>
      </c>
      <c r="H30" s="20" t="s">
        <v>8</v>
      </c>
      <c r="I30" s="22" t="s">
        <v>12</v>
      </c>
      <c r="J30" s="22" t="s">
        <v>6</v>
      </c>
      <c r="K30" s="56">
        <v>60</v>
      </c>
      <c r="L30" s="56">
        <v>1</v>
      </c>
      <c r="M30" s="55">
        <f>Tabulka1345[[#This Row],[KS]]*Tabulka1345[[#This Row],[PŘÍKON SVÍTIDLA JEDN (W)]]</f>
        <v>60</v>
      </c>
      <c r="N30" s="4" t="s">
        <v>93</v>
      </c>
    </row>
    <row r="31" spans="1:15" s="22" customFormat="1" x14ac:dyDescent="0.2">
      <c r="C31" s="27"/>
      <c r="D31" s="27"/>
      <c r="E31" s="23" t="s">
        <v>15</v>
      </c>
      <c r="F31" s="23" t="s">
        <v>562</v>
      </c>
      <c r="G31" s="23" t="s">
        <v>562</v>
      </c>
      <c r="H31" s="23" t="s">
        <v>8</v>
      </c>
      <c r="I31" s="23" t="s">
        <v>563</v>
      </c>
      <c r="J31" s="23" t="s">
        <v>564</v>
      </c>
      <c r="K31" s="57">
        <v>15</v>
      </c>
      <c r="L31" s="57">
        <v>1</v>
      </c>
      <c r="M31" s="57">
        <f>Tabulka1345[[#This Row],[KS]]*Tabulka1345[[#This Row],[PŘÍKON SVÍTIDLA JEDN (W)]]</f>
        <v>15</v>
      </c>
      <c r="N31" s="10" t="s">
        <v>93</v>
      </c>
    </row>
    <row r="32" spans="1:15" s="22" customFormat="1" x14ac:dyDescent="0.2">
      <c r="C32" s="27"/>
      <c r="D32" s="46" t="s">
        <v>275</v>
      </c>
      <c r="E32" s="20" t="s">
        <v>50</v>
      </c>
      <c r="F32" s="22" t="s">
        <v>565</v>
      </c>
      <c r="G32" s="22" t="s">
        <v>565</v>
      </c>
      <c r="H32" s="20" t="s">
        <v>8</v>
      </c>
      <c r="I32" s="22" t="s">
        <v>12</v>
      </c>
      <c r="J32" s="22" t="s">
        <v>217</v>
      </c>
      <c r="K32" s="56">
        <v>100</v>
      </c>
      <c r="L32" s="56">
        <v>3</v>
      </c>
      <c r="M32" s="55">
        <f>Tabulka1345[[#This Row],[KS]]*Tabulka1345[[#This Row],[PŘÍKON SVÍTIDLA JEDN (W)]]</f>
        <v>300</v>
      </c>
      <c r="N32" s="4" t="s">
        <v>17</v>
      </c>
    </row>
    <row r="33" spans="3:14" s="22" customFormat="1" x14ac:dyDescent="0.2">
      <c r="C33" s="27"/>
      <c r="D33" s="27"/>
      <c r="E33" s="20" t="s">
        <v>50</v>
      </c>
      <c r="F33" s="22" t="s">
        <v>565</v>
      </c>
      <c r="G33" s="22" t="s">
        <v>565</v>
      </c>
      <c r="H33" s="20" t="s">
        <v>8</v>
      </c>
      <c r="I33" s="22" t="s">
        <v>12</v>
      </c>
      <c r="J33" s="22" t="s">
        <v>6</v>
      </c>
      <c r="K33" s="56">
        <v>60</v>
      </c>
      <c r="L33" s="56">
        <v>1</v>
      </c>
      <c r="M33" s="55">
        <f>Tabulka1345[[#This Row],[KS]]*Tabulka1345[[#This Row],[PŘÍKON SVÍTIDLA JEDN (W)]]</f>
        <v>60</v>
      </c>
      <c r="N33" s="4" t="s">
        <v>17</v>
      </c>
    </row>
    <row r="34" spans="3:14" s="22" customFormat="1" x14ac:dyDescent="0.2">
      <c r="C34" s="27"/>
      <c r="D34" s="27"/>
      <c r="E34" s="20" t="s">
        <v>50</v>
      </c>
      <c r="F34" s="22" t="s">
        <v>566</v>
      </c>
      <c r="G34" s="22" t="s">
        <v>553</v>
      </c>
      <c r="H34" s="20" t="s">
        <v>8</v>
      </c>
      <c r="I34" s="22" t="s">
        <v>25</v>
      </c>
      <c r="J34" s="22" t="s">
        <v>312</v>
      </c>
      <c r="K34" s="56">
        <v>80</v>
      </c>
      <c r="L34" s="56">
        <v>12</v>
      </c>
      <c r="M34" s="55">
        <f>Tabulka1345[[#This Row],[KS]]*Tabulka1345[[#This Row],[PŘÍKON SVÍTIDLA JEDN (W)]]</f>
        <v>960</v>
      </c>
      <c r="N34" s="4" t="s">
        <v>17</v>
      </c>
    </row>
    <row r="35" spans="3:14" s="22" customFormat="1" x14ac:dyDescent="0.2">
      <c r="C35" s="27"/>
      <c r="D35" s="27"/>
      <c r="E35" s="20" t="s">
        <v>50</v>
      </c>
      <c r="F35" s="22" t="s">
        <v>566</v>
      </c>
      <c r="G35" s="22" t="s">
        <v>553</v>
      </c>
      <c r="H35" s="20" t="s">
        <v>8</v>
      </c>
      <c r="I35" s="22" t="s">
        <v>12</v>
      </c>
      <c r="J35" s="22" t="s">
        <v>217</v>
      </c>
      <c r="K35" s="56">
        <v>100</v>
      </c>
      <c r="L35" s="56">
        <v>1</v>
      </c>
      <c r="M35" s="55">
        <f>Tabulka1345[[#This Row],[KS]]*Tabulka1345[[#This Row],[PŘÍKON SVÍTIDLA JEDN (W)]]</f>
        <v>100</v>
      </c>
      <c r="N35" s="4" t="s">
        <v>17</v>
      </c>
    </row>
    <row r="36" spans="3:14" s="22" customFormat="1" x14ac:dyDescent="0.2">
      <c r="C36" s="27"/>
      <c r="D36" s="27"/>
      <c r="E36" s="20" t="s">
        <v>50</v>
      </c>
      <c r="F36" s="22" t="s">
        <v>566</v>
      </c>
      <c r="G36" s="22" t="s">
        <v>553</v>
      </c>
      <c r="H36" s="20" t="s">
        <v>8</v>
      </c>
      <c r="I36" s="22" t="s">
        <v>12</v>
      </c>
      <c r="J36" s="22" t="s">
        <v>559</v>
      </c>
      <c r="K36" s="56">
        <v>40</v>
      </c>
      <c r="L36" s="56">
        <v>2</v>
      </c>
      <c r="M36" s="55">
        <f>Tabulka1345[[#This Row],[KS]]*Tabulka1345[[#This Row],[PŘÍKON SVÍTIDLA JEDN (W)]]</f>
        <v>80</v>
      </c>
      <c r="N36" s="4" t="s">
        <v>17</v>
      </c>
    </row>
    <row r="37" spans="3:14" s="22" customFormat="1" x14ac:dyDescent="0.2">
      <c r="C37" s="27"/>
      <c r="D37" s="27"/>
      <c r="E37" s="20" t="s">
        <v>50</v>
      </c>
      <c r="F37" s="22" t="s">
        <v>567</v>
      </c>
      <c r="G37" s="22" t="s">
        <v>567</v>
      </c>
      <c r="H37" s="20" t="s">
        <v>8</v>
      </c>
      <c r="I37" s="22" t="s">
        <v>25</v>
      </c>
      <c r="J37" s="22" t="s">
        <v>312</v>
      </c>
      <c r="K37" s="56">
        <v>80</v>
      </c>
      <c r="L37" s="56">
        <v>10</v>
      </c>
      <c r="M37" s="55">
        <f>Tabulka1345[[#This Row],[KS]]*Tabulka1345[[#This Row],[PŘÍKON SVÍTIDLA JEDN (W)]]</f>
        <v>800</v>
      </c>
      <c r="N37" s="4" t="s">
        <v>17</v>
      </c>
    </row>
    <row r="38" spans="3:14" s="22" customFormat="1" x14ac:dyDescent="0.2">
      <c r="C38" s="27"/>
      <c r="D38" s="27"/>
      <c r="E38" s="20" t="s">
        <v>50</v>
      </c>
      <c r="F38" s="22" t="s">
        <v>567</v>
      </c>
      <c r="G38" s="22" t="s">
        <v>567</v>
      </c>
      <c r="H38" s="20" t="s">
        <v>8</v>
      </c>
      <c r="I38" s="22" t="s">
        <v>25</v>
      </c>
      <c r="J38" s="22" t="s">
        <v>568</v>
      </c>
      <c r="K38" s="56">
        <v>58</v>
      </c>
      <c r="L38" s="56">
        <v>16</v>
      </c>
      <c r="M38" s="55">
        <f>Tabulka1345[[#This Row],[KS]]*Tabulka1345[[#This Row],[PŘÍKON SVÍTIDLA JEDN (W)]]</f>
        <v>928</v>
      </c>
      <c r="N38" s="4" t="s">
        <v>17</v>
      </c>
    </row>
    <row r="39" spans="3:14" s="22" customFormat="1" x14ac:dyDescent="0.2">
      <c r="C39" s="27"/>
      <c r="D39" s="27"/>
      <c r="E39" s="20" t="s">
        <v>50</v>
      </c>
      <c r="F39" s="22" t="s">
        <v>567</v>
      </c>
      <c r="G39" s="22" t="s">
        <v>567</v>
      </c>
      <c r="H39" s="20" t="s">
        <v>8</v>
      </c>
      <c r="I39" s="22" t="s">
        <v>25</v>
      </c>
      <c r="J39" s="22" t="s">
        <v>88</v>
      </c>
      <c r="K39" s="56">
        <v>36</v>
      </c>
      <c r="L39" s="56">
        <v>6</v>
      </c>
      <c r="M39" s="55">
        <f>Tabulka1345[[#This Row],[KS]]*Tabulka1345[[#This Row],[PŘÍKON SVÍTIDLA JEDN (W)]]</f>
        <v>216</v>
      </c>
      <c r="N39" s="4" t="s">
        <v>17</v>
      </c>
    </row>
    <row r="40" spans="3:14" s="22" customFormat="1" x14ac:dyDescent="0.2">
      <c r="C40" s="27"/>
      <c r="D40" s="27"/>
      <c r="E40" s="20" t="s">
        <v>50</v>
      </c>
      <c r="F40" s="22" t="s">
        <v>569</v>
      </c>
      <c r="G40" s="22" t="s">
        <v>383</v>
      </c>
      <c r="H40" s="20" t="s">
        <v>8</v>
      </c>
      <c r="I40" s="22" t="s">
        <v>25</v>
      </c>
      <c r="J40" s="22" t="s">
        <v>312</v>
      </c>
      <c r="K40" s="56">
        <v>80</v>
      </c>
      <c r="L40" s="56">
        <v>11</v>
      </c>
      <c r="M40" s="55">
        <f>Tabulka1345[[#This Row],[KS]]*Tabulka1345[[#This Row],[PŘÍKON SVÍTIDLA JEDN (W)]]</f>
        <v>880</v>
      </c>
      <c r="N40" s="4" t="s">
        <v>17</v>
      </c>
    </row>
    <row r="41" spans="3:14" s="22" customFormat="1" x14ac:dyDescent="0.2">
      <c r="C41" s="27"/>
      <c r="D41" s="27"/>
      <c r="E41" s="20" t="s">
        <v>50</v>
      </c>
      <c r="F41" s="22" t="s">
        <v>570</v>
      </c>
      <c r="G41" s="22" t="s">
        <v>383</v>
      </c>
      <c r="H41" s="20" t="s">
        <v>8</v>
      </c>
      <c r="I41" s="22" t="s">
        <v>25</v>
      </c>
      <c r="J41" s="22" t="s">
        <v>312</v>
      </c>
      <c r="K41" s="56">
        <v>80</v>
      </c>
      <c r="L41" s="56">
        <v>11</v>
      </c>
      <c r="M41" s="55">
        <f>Tabulka1345[[#This Row],[KS]]*Tabulka1345[[#This Row],[PŘÍKON SVÍTIDLA JEDN (W)]]</f>
        <v>880</v>
      </c>
      <c r="N41" s="4" t="s">
        <v>17</v>
      </c>
    </row>
    <row r="42" spans="3:14" s="22" customFormat="1" x14ac:dyDescent="0.2">
      <c r="C42" s="27"/>
      <c r="D42" s="27"/>
      <c r="E42" s="20" t="s">
        <v>50</v>
      </c>
      <c r="F42" s="20" t="s">
        <v>571</v>
      </c>
      <c r="G42" s="20" t="s">
        <v>383</v>
      </c>
      <c r="H42" s="20" t="s">
        <v>8</v>
      </c>
      <c r="I42" s="22" t="s">
        <v>25</v>
      </c>
      <c r="J42" s="22" t="s">
        <v>312</v>
      </c>
      <c r="K42" s="56">
        <v>80</v>
      </c>
      <c r="L42" s="56">
        <v>11</v>
      </c>
      <c r="M42" s="55">
        <f>Tabulka1345[[#This Row],[KS]]*Tabulka1345[[#This Row],[PŘÍKON SVÍTIDLA JEDN (W)]]</f>
        <v>880</v>
      </c>
      <c r="N42" s="4" t="s">
        <v>17</v>
      </c>
    </row>
    <row r="43" spans="3:14" s="22" customFormat="1" ht="15" x14ac:dyDescent="0.25">
      <c r="C43" s="64"/>
      <c r="D43" s="27"/>
      <c r="E43" s="20" t="s">
        <v>50</v>
      </c>
      <c r="F43" s="20" t="s">
        <v>572</v>
      </c>
      <c r="G43" s="20" t="s">
        <v>383</v>
      </c>
      <c r="H43" s="20" t="s">
        <v>8</v>
      </c>
      <c r="I43" s="20" t="s">
        <v>25</v>
      </c>
      <c r="J43" s="20" t="s">
        <v>312</v>
      </c>
      <c r="K43" s="55">
        <v>80</v>
      </c>
      <c r="L43" s="55">
        <v>2</v>
      </c>
      <c r="M43" s="55">
        <f>Tabulka1345[[#This Row],[KS]]*Tabulka1345[[#This Row],[PŘÍKON SVÍTIDLA JEDN (W)]]</f>
        <v>160</v>
      </c>
      <c r="N43" s="17" t="s">
        <v>221</v>
      </c>
    </row>
    <row r="44" spans="3:14" s="22" customFormat="1" x14ac:dyDescent="0.2">
      <c r="D44" s="27"/>
      <c r="E44" s="20" t="s">
        <v>50</v>
      </c>
      <c r="F44" s="20" t="s">
        <v>573</v>
      </c>
      <c r="G44" s="20" t="s">
        <v>33</v>
      </c>
      <c r="H44" s="20" t="s">
        <v>8</v>
      </c>
      <c r="I44" s="20" t="s">
        <v>12</v>
      </c>
      <c r="J44" s="20" t="s">
        <v>6</v>
      </c>
      <c r="K44" s="55">
        <v>60</v>
      </c>
      <c r="L44" s="55">
        <v>6</v>
      </c>
      <c r="M44" s="55">
        <f>Tabulka1345[[#This Row],[KS]]*Tabulka1345[[#This Row],[PŘÍKON SVÍTIDLA JEDN (W)]]</f>
        <v>360</v>
      </c>
      <c r="N44" s="17" t="s">
        <v>221</v>
      </c>
    </row>
    <row r="45" spans="3:14" s="22" customFormat="1" x14ac:dyDescent="0.2">
      <c r="C45" s="27"/>
      <c r="D45" s="27"/>
      <c r="E45" s="23" t="s">
        <v>50</v>
      </c>
      <c r="F45" s="23" t="s">
        <v>574</v>
      </c>
      <c r="G45" s="23" t="s">
        <v>575</v>
      </c>
      <c r="H45" s="23" t="s">
        <v>8</v>
      </c>
      <c r="I45" s="23" t="s">
        <v>12</v>
      </c>
      <c r="J45" s="23" t="s">
        <v>6</v>
      </c>
      <c r="K45" s="57">
        <v>60</v>
      </c>
      <c r="L45" s="57">
        <v>5</v>
      </c>
      <c r="M45" s="57">
        <f>Tabulka1345[[#This Row],[KS]]*Tabulka1345[[#This Row],[PŘÍKON SVÍTIDLA JEDN (W)]]</f>
        <v>300</v>
      </c>
      <c r="N45" s="10" t="s">
        <v>221</v>
      </c>
    </row>
    <row r="46" spans="3:14" s="22" customFormat="1" x14ac:dyDescent="0.2">
      <c r="C46" s="27"/>
      <c r="D46" s="46" t="s">
        <v>313</v>
      </c>
      <c r="E46" s="20" t="s">
        <v>108</v>
      </c>
      <c r="F46" s="20" t="s">
        <v>576</v>
      </c>
      <c r="G46" s="20" t="s">
        <v>124</v>
      </c>
      <c r="H46" s="20" t="s">
        <v>8</v>
      </c>
      <c r="I46" s="20" t="s">
        <v>12</v>
      </c>
      <c r="J46" s="20" t="s">
        <v>230</v>
      </c>
      <c r="K46" s="55">
        <v>120</v>
      </c>
      <c r="L46" s="55">
        <v>5</v>
      </c>
      <c r="M46" s="55">
        <f>Tabulka1345[[#This Row],[KS]]*Tabulka1345[[#This Row],[PŘÍKON SVÍTIDLA JEDN (W)]]</f>
        <v>600</v>
      </c>
      <c r="N46" s="17" t="s">
        <v>216</v>
      </c>
    </row>
    <row r="47" spans="3:14" s="22" customFormat="1" x14ac:dyDescent="0.2">
      <c r="C47" s="27"/>
      <c r="D47" s="27"/>
      <c r="E47" s="20" t="s">
        <v>108</v>
      </c>
      <c r="F47" s="20" t="s">
        <v>576</v>
      </c>
      <c r="G47" s="20" t="s">
        <v>124</v>
      </c>
      <c r="H47" s="20" t="s">
        <v>8</v>
      </c>
      <c r="I47" s="20" t="s">
        <v>25</v>
      </c>
      <c r="J47" s="20"/>
      <c r="K47" s="55">
        <v>60</v>
      </c>
      <c r="L47" s="55">
        <v>1</v>
      </c>
      <c r="M47" s="55">
        <f>Tabulka1345[[#This Row],[KS]]*Tabulka1345[[#This Row],[PŘÍKON SVÍTIDLA JEDN (W)]]</f>
        <v>60</v>
      </c>
      <c r="N47" s="17" t="s">
        <v>216</v>
      </c>
    </row>
    <row r="48" spans="3:14" s="22" customFormat="1" x14ac:dyDescent="0.2">
      <c r="C48" s="27"/>
      <c r="D48" s="27"/>
      <c r="E48" s="20" t="s">
        <v>108</v>
      </c>
      <c r="F48" s="20" t="s">
        <v>577</v>
      </c>
      <c r="G48" s="20" t="s">
        <v>383</v>
      </c>
      <c r="H48" s="20" t="s">
        <v>8</v>
      </c>
      <c r="I48" s="20" t="s">
        <v>25</v>
      </c>
      <c r="J48" s="20" t="s">
        <v>312</v>
      </c>
      <c r="K48" s="55">
        <v>80</v>
      </c>
      <c r="L48" s="55">
        <v>14</v>
      </c>
      <c r="M48" s="55">
        <f>Tabulka1345[[#This Row],[KS]]*Tabulka1345[[#This Row],[PŘÍKON SVÍTIDLA JEDN (W)]]</f>
        <v>1120</v>
      </c>
      <c r="N48" s="17" t="s">
        <v>17</v>
      </c>
    </row>
    <row r="49" spans="3:15" s="22" customFormat="1" x14ac:dyDescent="0.2">
      <c r="C49" s="27"/>
      <c r="D49" s="27"/>
      <c r="E49" s="20" t="s">
        <v>108</v>
      </c>
      <c r="F49" s="20" t="s">
        <v>578</v>
      </c>
      <c r="G49" s="20" t="s">
        <v>579</v>
      </c>
      <c r="H49" s="20" t="s">
        <v>8</v>
      </c>
      <c r="I49" s="7" t="s">
        <v>12</v>
      </c>
      <c r="J49" s="20" t="s">
        <v>580</v>
      </c>
      <c r="K49" s="55">
        <v>700</v>
      </c>
      <c r="L49" s="55">
        <v>6</v>
      </c>
      <c r="M49" s="55">
        <f>Tabulka1345[[#This Row],[KS]]*Tabulka1345[[#This Row],[PŘÍKON SVÍTIDLA JEDN (W)]]</f>
        <v>4200</v>
      </c>
      <c r="N49" s="17" t="s">
        <v>17</v>
      </c>
    </row>
    <row r="50" spans="3:15" x14ac:dyDescent="0.2">
      <c r="E50" s="20" t="s">
        <v>108</v>
      </c>
      <c r="F50" s="20" t="s">
        <v>578</v>
      </c>
      <c r="G50" s="20" t="s">
        <v>579</v>
      </c>
      <c r="H50" s="20" t="s">
        <v>8</v>
      </c>
      <c r="I50" s="20" t="s">
        <v>12</v>
      </c>
      <c r="J50" s="20" t="s">
        <v>581</v>
      </c>
      <c r="K50" s="55">
        <v>30</v>
      </c>
      <c r="L50" s="55">
        <v>8</v>
      </c>
      <c r="M50" s="55">
        <f>Tabulka1345[[#This Row],[KS]]*Tabulka1345[[#This Row],[PŘÍKON SVÍTIDLA JEDN (W)]]</f>
        <v>240</v>
      </c>
      <c r="N50" s="17" t="s">
        <v>17</v>
      </c>
    </row>
    <row r="51" spans="3:15" x14ac:dyDescent="0.2">
      <c r="E51" s="20" t="s">
        <v>108</v>
      </c>
      <c r="F51" s="20" t="s">
        <v>582</v>
      </c>
      <c r="G51" s="20" t="s">
        <v>383</v>
      </c>
      <c r="H51" s="20" t="s">
        <v>8</v>
      </c>
      <c r="I51" s="7" t="s">
        <v>25</v>
      </c>
      <c r="J51" s="7" t="s">
        <v>312</v>
      </c>
      <c r="K51" s="55">
        <v>80</v>
      </c>
      <c r="L51" s="55">
        <v>11</v>
      </c>
      <c r="M51" s="55">
        <f>Tabulka1345[[#This Row],[KS]]*Tabulka1345[[#This Row],[PŘÍKON SVÍTIDLA JEDN (W)]]</f>
        <v>880</v>
      </c>
      <c r="N51" s="17" t="s">
        <v>17</v>
      </c>
    </row>
    <row r="52" spans="3:15" x14ac:dyDescent="0.2">
      <c r="E52" s="20" t="s">
        <v>108</v>
      </c>
      <c r="F52" s="20" t="s">
        <v>582</v>
      </c>
      <c r="G52" s="20" t="s">
        <v>383</v>
      </c>
      <c r="H52" s="20" t="s">
        <v>8</v>
      </c>
      <c r="I52" s="7" t="s">
        <v>25</v>
      </c>
      <c r="J52" s="7" t="s">
        <v>559</v>
      </c>
      <c r="K52" s="55">
        <v>40</v>
      </c>
      <c r="L52" s="55">
        <v>2</v>
      </c>
      <c r="M52" s="55">
        <f>Tabulka1345[[#This Row],[KS]]*Tabulka1345[[#This Row],[PŘÍKON SVÍTIDLA JEDN (W)]]</f>
        <v>80</v>
      </c>
      <c r="N52" s="17" t="s">
        <v>17</v>
      </c>
    </row>
    <row r="53" spans="3:15" x14ac:dyDescent="0.2">
      <c r="D53" s="65"/>
      <c r="E53" s="20" t="s">
        <v>108</v>
      </c>
      <c r="F53" s="20" t="s">
        <v>583</v>
      </c>
      <c r="G53" s="20" t="s">
        <v>584</v>
      </c>
      <c r="H53" s="20" t="s">
        <v>8</v>
      </c>
      <c r="I53" s="7" t="s">
        <v>12</v>
      </c>
      <c r="J53" s="20" t="s">
        <v>6</v>
      </c>
      <c r="K53" s="55">
        <v>60</v>
      </c>
      <c r="L53" s="55">
        <v>6</v>
      </c>
      <c r="M53" s="55">
        <f>Tabulka1345[[#This Row],[KS]]*Tabulka1345[[#This Row],[PŘÍKON SVÍTIDLA JEDN (W)]]</f>
        <v>360</v>
      </c>
      <c r="N53" s="17" t="s">
        <v>221</v>
      </c>
    </row>
    <row r="54" spans="3:15" x14ac:dyDescent="0.2">
      <c r="E54" s="20" t="s">
        <v>108</v>
      </c>
      <c r="F54" s="20" t="s">
        <v>583</v>
      </c>
      <c r="G54" s="20" t="s">
        <v>584</v>
      </c>
      <c r="H54" s="20" t="s">
        <v>8</v>
      </c>
      <c r="I54" s="7" t="s">
        <v>12</v>
      </c>
      <c r="J54" s="20" t="s">
        <v>6</v>
      </c>
      <c r="K54" s="55">
        <v>60</v>
      </c>
      <c r="L54" s="55">
        <v>1</v>
      </c>
      <c r="M54" s="55">
        <f>Tabulka1345[[#This Row],[KS]]*Tabulka1345[[#This Row],[PŘÍKON SVÍTIDLA JEDN (W)]]</f>
        <v>60</v>
      </c>
      <c r="N54" s="17" t="s">
        <v>17</v>
      </c>
      <c r="O54" s="7"/>
    </row>
    <row r="55" spans="3:15" x14ac:dyDescent="0.2">
      <c r="D55" s="46"/>
      <c r="E55" s="20" t="s">
        <v>108</v>
      </c>
      <c r="F55" s="20" t="s">
        <v>583</v>
      </c>
      <c r="G55" s="20" t="s">
        <v>584</v>
      </c>
      <c r="H55" s="20" t="s">
        <v>8</v>
      </c>
      <c r="I55" s="7" t="s">
        <v>12</v>
      </c>
      <c r="J55" s="7" t="s">
        <v>217</v>
      </c>
      <c r="K55" s="55">
        <v>100</v>
      </c>
      <c r="L55" s="55">
        <v>6</v>
      </c>
      <c r="M55" s="55">
        <f>Tabulka1345[[#This Row],[KS]]*Tabulka1345[[#This Row],[PŘÍKON SVÍTIDLA JEDN (W)]]</f>
        <v>600</v>
      </c>
      <c r="N55" s="17" t="s">
        <v>17</v>
      </c>
    </row>
    <row r="56" spans="3:15" x14ac:dyDescent="0.2">
      <c r="E56" s="20" t="s">
        <v>108</v>
      </c>
      <c r="F56" s="20" t="s">
        <v>585</v>
      </c>
      <c r="G56" s="20" t="s">
        <v>575</v>
      </c>
      <c r="H56" s="20" t="s">
        <v>8</v>
      </c>
      <c r="I56" s="20" t="s">
        <v>25</v>
      </c>
      <c r="J56" s="20" t="s">
        <v>123</v>
      </c>
      <c r="K56" s="55">
        <v>22</v>
      </c>
      <c r="L56" s="55">
        <v>1</v>
      </c>
      <c r="M56" s="55">
        <f>Tabulka1345[[#This Row],[KS]]*Tabulka1345[[#This Row],[PŘÍKON SVÍTIDLA JEDN (W)]]</f>
        <v>22</v>
      </c>
      <c r="N56" s="17" t="s">
        <v>221</v>
      </c>
    </row>
    <row r="57" spans="3:15" x14ac:dyDescent="0.2">
      <c r="E57" s="20" t="s">
        <v>108</v>
      </c>
      <c r="F57" s="20" t="s">
        <v>586</v>
      </c>
      <c r="G57" s="20" t="s">
        <v>383</v>
      </c>
      <c r="H57" s="20" t="s">
        <v>8</v>
      </c>
      <c r="I57" s="20" t="s">
        <v>25</v>
      </c>
      <c r="J57" s="20" t="s">
        <v>312</v>
      </c>
      <c r="K57" s="55">
        <v>80</v>
      </c>
      <c r="L57" s="55">
        <v>6</v>
      </c>
      <c r="M57" s="55">
        <f>Tabulka1345[[#This Row],[KS]]*Tabulka1345[[#This Row],[PŘÍKON SVÍTIDLA JEDN (W)]]</f>
        <v>480</v>
      </c>
      <c r="N57" s="17" t="s">
        <v>17</v>
      </c>
    </row>
    <row r="58" spans="3:15" x14ac:dyDescent="0.2">
      <c r="E58" s="20" t="s">
        <v>108</v>
      </c>
      <c r="F58" s="20" t="s">
        <v>587</v>
      </c>
      <c r="G58" s="20" t="s">
        <v>553</v>
      </c>
      <c r="H58" s="20" t="s">
        <v>8</v>
      </c>
      <c r="I58" s="20" t="s">
        <v>25</v>
      </c>
      <c r="J58" s="20" t="s">
        <v>312</v>
      </c>
      <c r="K58" s="55">
        <v>80</v>
      </c>
      <c r="L58" s="55">
        <v>17</v>
      </c>
      <c r="M58" s="55">
        <f>Tabulka1345[[#This Row],[KS]]*Tabulka1345[[#This Row],[PŘÍKON SVÍTIDLA JEDN (W)]]</f>
        <v>1360</v>
      </c>
      <c r="N58" s="17" t="s">
        <v>17</v>
      </c>
    </row>
    <row r="59" spans="3:15" x14ac:dyDescent="0.2">
      <c r="E59" s="20" t="s">
        <v>108</v>
      </c>
      <c r="F59" s="20" t="s">
        <v>587</v>
      </c>
      <c r="G59" s="20" t="s">
        <v>553</v>
      </c>
      <c r="H59" s="20" t="s">
        <v>8</v>
      </c>
      <c r="I59" s="7" t="s">
        <v>25</v>
      </c>
      <c r="J59" s="20" t="s">
        <v>312</v>
      </c>
      <c r="K59" s="55">
        <v>80</v>
      </c>
      <c r="L59" s="55">
        <v>2</v>
      </c>
      <c r="M59" s="55">
        <f>Tabulka1345[[#This Row],[KS]]*Tabulka1345[[#This Row],[PŘÍKON SVÍTIDLA JEDN (W)]]</f>
        <v>160</v>
      </c>
      <c r="N59" s="17" t="s">
        <v>17</v>
      </c>
    </row>
    <row r="60" spans="3:15" x14ac:dyDescent="0.2">
      <c r="D60" s="46" t="s">
        <v>588</v>
      </c>
      <c r="E60" s="20" t="s">
        <v>108</v>
      </c>
      <c r="F60" s="20" t="s">
        <v>52</v>
      </c>
      <c r="G60" s="20" t="s">
        <v>52</v>
      </c>
      <c r="H60" s="20" t="s">
        <v>8</v>
      </c>
      <c r="I60" s="7" t="s">
        <v>25</v>
      </c>
      <c r="J60" s="20" t="s">
        <v>23</v>
      </c>
      <c r="K60" s="55">
        <f>2*36</f>
        <v>72</v>
      </c>
      <c r="L60" s="55">
        <v>2</v>
      </c>
      <c r="M60" s="55">
        <f>Tabulka1345[[#This Row],[KS]]*Tabulka1345[[#This Row],[PŘÍKON SVÍTIDLA JEDN (W)]]</f>
        <v>144</v>
      </c>
      <c r="N60" s="17" t="s">
        <v>17</v>
      </c>
    </row>
    <row r="61" spans="3:15" x14ac:dyDescent="0.2">
      <c r="E61" s="20" t="s">
        <v>108</v>
      </c>
      <c r="F61" s="20" t="s">
        <v>52</v>
      </c>
      <c r="G61" s="20" t="s">
        <v>52</v>
      </c>
      <c r="H61" s="20" t="s">
        <v>8</v>
      </c>
      <c r="I61" s="7" t="s">
        <v>25</v>
      </c>
      <c r="J61" s="20" t="s">
        <v>591</v>
      </c>
      <c r="K61" s="55">
        <v>9</v>
      </c>
      <c r="L61" s="55">
        <v>2</v>
      </c>
      <c r="M61" s="55">
        <f>Tabulka1345[[#This Row],[KS]]*Tabulka1345[[#This Row],[PŘÍKON SVÍTIDLA JEDN (W)]]</f>
        <v>18</v>
      </c>
      <c r="N61" s="17" t="s">
        <v>18</v>
      </c>
    </row>
    <row r="62" spans="3:15" x14ac:dyDescent="0.2">
      <c r="E62" s="20" t="s">
        <v>108</v>
      </c>
      <c r="F62" s="20" t="s">
        <v>589</v>
      </c>
      <c r="G62" s="20" t="s">
        <v>33</v>
      </c>
      <c r="H62" s="20" t="s">
        <v>8</v>
      </c>
      <c r="I62" s="7" t="s">
        <v>12</v>
      </c>
      <c r="J62" s="20" t="s">
        <v>6</v>
      </c>
      <c r="K62" s="55">
        <v>60</v>
      </c>
      <c r="L62" s="55">
        <v>2</v>
      </c>
      <c r="M62" s="55">
        <f>Tabulka1345[[#This Row],[KS]]*Tabulka1345[[#This Row],[PŘÍKON SVÍTIDLA JEDN (W)]]</f>
        <v>120</v>
      </c>
      <c r="N62" s="17" t="s">
        <v>18</v>
      </c>
    </row>
    <row r="63" spans="3:15" x14ac:dyDescent="0.2">
      <c r="E63" s="20" t="s">
        <v>108</v>
      </c>
      <c r="F63" s="20" t="s">
        <v>590</v>
      </c>
      <c r="G63" s="20" t="s">
        <v>33</v>
      </c>
      <c r="H63" s="20" t="s">
        <v>8</v>
      </c>
      <c r="I63" s="7" t="s">
        <v>12</v>
      </c>
      <c r="J63" s="20" t="s">
        <v>6</v>
      </c>
      <c r="K63" s="55">
        <v>60</v>
      </c>
      <c r="L63" s="55">
        <v>2</v>
      </c>
      <c r="M63" s="55">
        <f>Tabulka1345[[#This Row],[KS]]*Tabulka1345[[#This Row],[PŘÍKON SVÍTIDLA JEDN (W)]]</f>
        <v>120</v>
      </c>
      <c r="N63" s="17" t="s">
        <v>18</v>
      </c>
    </row>
    <row r="64" spans="3:15" x14ac:dyDescent="0.2">
      <c r="E64" s="20" t="s">
        <v>108</v>
      </c>
      <c r="F64" s="20" t="s">
        <v>387</v>
      </c>
      <c r="G64" s="20" t="s">
        <v>387</v>
      </c>
      <c r="H64" s="20" t="s">
        <v>8</v>
      </c>
      <c r="I64" s="7" t="s">
        <v>25</v>
      </c>
      <c r="J64" s="20" t="s">
        <v>23</v>
      </c>
      <c r="K64" s="55">
        <v>72</v>
      </c>
      <c r="L64" s="55">
        <v>4</v>
      </c>
      <c r="M64" s="55">
        <f>Tabulka1345[[#This Row],[KS]]*Tabulka1345[[#This Row],[PŘÍKON SVÍTIDLA JEDN (W)]]</f>
        <v>288</v>
      </c>
      <c r="N64" s="17" t="s">
        <v>17</v>
      </c>
      <c r="O64" s="7"/>
    </row>
    <row r="65" spans="4:15" x14ac:dyDescent="0.2">
      <c r="D65" s="46"/>
      <c r="E65" s="20" t="s">
        <v>108</v>
      </c>
      <c r="F65" s="20" t="s">
        <v>383</v>
      </c>
      <c r="G65" s="20" t="s">
        <v>383</v>
      </c>
      <c r="H65" s="20" t="s">
        <v>8</v>
      </c>
      <c r="I65" s="7" t="s">
        <v>25</v>
      </c>
      <c r="J65" s="7" t="s">
        <v>23</v>
      </c>
      <c r="K65" s="55">
        <v>72</v>
      </c>
      <c r="L65" s="55">
        <v>2</v>
      </c>
      <c r="M65" s="55">
        <f>Tabulka1345[[#This Row],[KS]]*Tabulka1345[[#This Row],[PŘÍKON SVÍTIDLA JEDN (W)]]</f>
        <v>144</v>
      </c>
      <c r="N65" s="17" t="s">
        <v>17</v>
      </c>
    </row>
    <row r="66" spans="4:15" x14ac:dyDescent="0.2">
      <c r="E66" s="20" t="s">
        <v>108</v>
      </c>
      <c r="F66" s="20" t="s">
        <v>383</v>
      </c>
      <c r="G66" s="20" t="s">
        <v>383</v>
      </c>
      <c r="H66" s="20" t="s">
        <v>8</v>
      </c>
      <c r="I66" s="7" t="s">
        <v>25</v>
      </c>
      <c r="J66" s="7" t="s">
        <v>45</v>
      </c>
      <c r="K66" s="55">
        <f>2*58</f>
        <v>116</v>
      </c>
      <c r="L66" s="55">
        <v>6</v>
      </c>
      <c r="M66" s="55">
        <f>Tabulka1345[[#This Row],[KS]]*Tabulka1345[[#This Row],[PŘÍKON SVÍTIDLA JEDN (W)]]</f>
        <v>696</v>
      </c>
      <c r="N66" s="17" t="s">
        <v>17</v>
      </c>
    </row>
    <row r="67" spans="4:15" x14ac:dyDescent="0.2">
      <c r="E67" s="20" t="s">
        <v>108</v>
      </c>
      <c r="F67" s="20" t="s">
        <v>383</v>
      </c>
      <c r="G67" s="20" t="s">
        <v>383</v>
      </c>
      <c r="H67" s="20" t="s">
        <v>8</v>
      </c>
      <c r="I67" s="7" t="s">
        <v>25</v>
      </c>
      <c r="J67" s="20" t="s">
        <v>591</v>
      </c>
      <c r="K67" s="55">
        <v>9</v>
      </c>
      <c r="L67" s="55">
        <v>1</v>
      </c>
      <c r="M67" s="55">
        <f>Tabulka1345[[#This Row],[KS]]*Tabulka1345[[#This Row],[PŘÍKON SVÍTIDLA JEDN (W)]]</f>
        <v>9</v>
      </c>
      <c r="N67" s="17" t="s">
        <v>18</v>
      </c>
    </row>
    <row r="68" spans="4:15" x14ac:dyDescent="0.2">
      <c r="E68" s="20"/>
      <c r="F68" s="20"/>
      <c r="G68" s="20"/>
      <c r="H68" s="20"/>
      <c r="I68" s="7"/>
      <c r="J68" s="20"/>
      <c r="K68" s="55"/>
      <c r="L68" s="55"/>
      <c r="M68" s="55"/>
      <c r="N68" s="17"/>
    </row>
    <row r="69" spans="4:15" ht="13.5" thickBot="1" x14ac:dyDescent="0.25">
      <c r="E69" s="40"/>
      <c r="F69" s="40"/>
      <c r="G69" s="40"/>
      <c r="H69" s="40"/>
      <c r="I69" s="41"/>
      <c r="J69" s="41"/>
      <c r="K69" s="58"/>
      <c r="L69" s="58"/>
      <c r="M69" s="58"/>
      <c r="N69" s="44"/>
    </row>
    <row r="70" spans="4:15" ht="16.5" thickTop="1" x14ac:dyDescent="0.25">
      <c r="D70" s="86" t="s">
        <v>592</v>
      </c>
      <c r="E70" s="20" t="s">
        <v>15</v>
      </c>
      <c r="F70" s="20" t="s">
        <v>593</v>
      </c>
      <c r="G70" s="20" t="s">
        <v>594</v>
      </c>
      <c r="H70" s="20" t="s">
        <v>8</v>
      </c>
      <c r="I70" s="7" t="s">
        <v>25</v>
      </c>
      <c r="J70" s="20" t="s">
        <v>88</v>
      </c>
      <c r="K70" s="55">
        <v>36</v>
      </c>
      <c r="L70" s="55">
        <v>1</v>
      </c>
      <c r="M70" s="55">
        <f>Tabulka1345[[#This Row],[KS]]*Tabulka1345[[#This Row],[PŘÍKON SVÍTIDLA JEDN (W)]]</f>
        <v>36</v>
      </c>
      <c r="N70" s="17" t="s">
        <v>17</v>
      </c>
    </row>
    <row r="71" spans="4:15" x14ac:dyDescent="0.2">
      <c r="E71" s="20" t="s">
        <v>15</v>
      </c>
      <c r="F71" s="20" t="s">
        <v>593</v>
      </c>
      <c r="G71" s="20" t="s">
        <v>594</v>
      </c>
      <c r="H71" s="20" t="s">
        <v>8</v>
      </c>
      <c r="I71" s="1" t="s">
        <v>12</v>
      </c>
      <c r="J71" s="22" t="s">
        <v>6</v>
      </c>
      <c r="K71" s="56">
        <v>60</v>
      </c>
      <c r="L71" s="56">
        <v>1</v>
      </c>
      <c r="M71" s="55">
        <f>Tabulka1345[[#This Row],[KS]]*Tabulka1345[[#This Row],[PŘÍKON SVÍTIDLA JEDN (W)]]</f>
        <v>60</v>
      </c>
      <c r="N71" s="4" t="s">
        <v>221</v>
      </c>
    </row>
    <row r="72" spans="4:15" x14ac:dyDescent="0.2">
      <c r="E72" s="20" t="s">
        <v>15</v>
      </c>
      <c r="F72" s="20" t="s">
        <v>593</v>
      </c>
      <c r="G72" s="20" t="s">
        <v>594</v>
      </c>
      <c r="H72" s="20" t="s">
        <v>8</v>
      </c>
      <c r="I72" s="1" t="s">
        <v>12</v>
      </c>
      <c r="J72" s="22" t="s">
        <v>230</v>
      </c>
      <c r="K72" s="56">
        <v>120</v>
      </c>
      <c r="L72" s="56">
        <v>4</v>
      </c>
      <c r="M72" s="55">
        <f>Tabulka1345[[#This Row],[KS]]*Tabulka1345[[#This Row],[PŘÍKON SVÍTIDLA JEDN (W)]]</f>
        <v>480</v>
      </c>
      <c r="N72" s="4" t="s">
        <v>17</v>
      </c>
    </row>
    <row r="73" spans="4:15" x14ac:dyDescent="0.2">
      <c r="E73" s="20" t="s">
        <v>15</v>
      </c>
      <c r="F73" s="20" t="s">
        <v>593</v>
      </c>
      <c r="G73" s="20" t="s">
        <v>594</v>
      </c>
      <c r="H73" s="20" t="s">
        <v>8</v>
      </c>
      <c r="I73" s="1" t="s">
        <v>12</v>
      </c>
      <c r="J73" s="22" t="s">
        <v>230</v>
      </c>
      <c r="K73" s="56">
        <v>120</v>
      </c>
      <c r="L73" s="56">
        <v>2</v>
      </c>
      <c r="M73" s="55">
        <f>Tabulka1345[[#This Row],[KS]]*Tabulka1345[[#This Row],[PŘÍKON SVÍTIDLA JEDN (W)]]</f>
        <v>240</v>
      </c>
      <c r="N73" s="4" t="s">
        <v>17</v>
      </c>
    </row>
    <row r="74" spans="4:15" x14ac:dyDescent="0.2">
      <c r="E74" s="20" t="s">
        <v>15</v>
      </c>
      <c r="F74" s="22" t="s">
        <v>595</v>
      </c>
      <c r="G74" s="22" t="s">
        <v>596</v>
      </c>
      <c r="H74" s="20" t="s">
        <v>8</v>
      </c>
      <c r="I74" s="1" t="s">
        <v>25</v>
      </c>
      <c r="J74" s="22" t="s">
        <v>312</v>
      </c>
      <c r="K74" s="56">
        <v>80</v>
      </c>
      <c r="L74" s="56">
        <v>5</v>
      </c>
      <c r="M74" s="55">
        <f>Tabulka1345[[#This Row],[KS]]*Tabulka1345[[#This Row],[PŘÍKON SVÍTIDLA JEDN (W)]]</f>
        <v>400</v>
      </c>
      <c r="N74" s="4" t="s">
        <v>221</v>
      </c>
    </row>
    <row r="75" spans="4:15" x14ac:dyDescent="0.2">
      <c r="E75" s="20" t="s">
        <v>15</v>
      </c>
      <c r="F75" s="22" t="s">
        <v>597</v>
      </c>
      <c r="G75" s="22" t="s">
        <v>510</v>
      </c>
      <c r="H75" s="20" t="s">
        <v>8</v>
      </c>
      <c r="I75" s="1" t="s">
        <v>25</v>
      </c>
      <c r="J75" s="1" t="s">
        <v>312</v>
      </c>
      <c r="K75" s="56">
        <v>80</v>
      </c>
      <c r="L75" s="56">
        <v>2</v>
      </c>
      <c r="M75" s="55">
        <f>Tabulka1345[[#This Row],[KS]]*Tabulka1345[[#This Row],[PŘÍKON SVÍTIDLA JEDN (W)]]</f>
        <v>160</v>
      </c>
      <c r="N75" s="4" t="s">
        <v>221</v>
      </c>
    </row>
    <row r="76" spans="4:15" x14ac:dyDescent="0.2">
      <c r="E76" s="20" t="s">
        <v>15</v>
      </c>
      <c r="F76" s="22" t="s">
        <v>33</v>
      </c>
      <c r="G76" s="22" t="s">
        <v>33</v>
      </c>
      <c r="H76" s="20" t="s">
        <v>8</v>
      </c>
      <c r="I76" s="1" t="s">
        <v>12</v>
      </c>
      <c r="J76" s="22" t="s">
        <v>6</v>
      </c>
      <c r="K76" s="56">
        <v>60</v>
      </c>
      <c r="L76" s="56">
        <v>6</v>
      </c>
      <c r="M76" s="55">
        <f>Tabulka1345[[#This Row],[KS]]*Tabulka1345[[#This Row],[PŘÍKON SVÍTIDLA JEDN (W)]]</f>
        <v>360</v>
      </c>
      <c r="N76" s="4" t="s">
        <v>221</v>
      </c>
    </row>
    <row r="77" spans="4:15" x14ac:dyDescent="0.2">
      <c r="E77" s="20" t="s">
        <v>15</v>
      </c>
      <c r="F77" s="22" t="s">
        <v>598</v>
      </c>
      <c r="G77" s="22" t="s">
        <v>383</v>
      </c>
      <c r="H77" s="20" t="s">
        <v>8</v>
      </c>
      <c r="I77" s="1" t="s">
        <v>25</v>
      </c>
      <c r="J77" s="1" t="s">
        <v>312</v>
      </c>
      <c r="K77" s="56">
        <v>80</v>
      </c>
      <c r="L77" s="56">
        <v>13</v>
      </c>
      <c r="M77" s="55">
        <f>Tabulka1345[[#This Row],[KS]]*Tabulka1345[[#This Row],[PŘÍKON SVÍTIDLA JEDN (W)]]</f>
        <v>1040</v>
      </c>
      <c r="N77" s="4" t="s">
        <v>17</v>
      </c>
    </row>
    <row r="78" spans="4:15" x14ac:dyDescent="0.2">
      <c r="E78" s="20" t="s">
        <v>15</v>
      </c>
      <c r="F78" s="22" t="s">
        <v>560</v>
      </c>
      <c r="G78" s="22" t="s">
        <v>383</v>
      </c>
      <c r="H78" s="20" t="s">
        <v>8</v>
      </c>
      <c r="I78" s="7" t="s">
        <v>25</v>
      </c>
      <c r="J78" s="22" t="s">
        <v>312</v>
      </c>
      <c r="K78" s="56">
        <v>80</v>
      </c>
      <c r="L78" s="56">
        <v>13</v>
      </c>
      <c r="M78" s="55">
        <f>Tabulka1345[[#This Row],[KS]]*Tabulka1345[[#This Row],[PŘÍKON SVÍTIDLA JEDN (W)]]</f>
        <v>1040</v>
      </c>
      <c r="N78" s="4" t="s">
        <v>17</v>
      </c>
      <c r="O78" s="7"/>
    </row>
    <row r="79" spans="4:15" x14ac:dyDescent="0.2">
      <c r="D79" s="46"/>
      <c r="E79" s="20" t="s">
        <v>15</v>
      </c>
      <c r="F79" s="22" t="s">
        <v>599</v>
      </c>
      <c r="G79" s="22" t="s">
        <v>383</v>
      </c>
      <c r="H79" s="20" t="s">
        <v>8</v>
      </c>
      <c r="I79" s="1" t="s">
        <v>25</v>
      </c>
      <c r="J79" s="1" t="s">
        <v>312</v>
      </c>
      <c r="K79" s="56">
        <v>80</v>
      </c>
      <c r="L79" s="56">
        <v>8</v>
      </c>
      <c r="M79" s="55">
        <f>Tabulka1345[[#This Row],[KS]]*Tabulka1345[[#This Row],[PŘÍKON SVÍTIDLA JEDN (W)]]</f>
        <v>640</v>
      </c>
      <c r="N79" s="4" t="s">
        <v>17</v>
      </c>
    </row>
    <row r="80" spans="4:15" x14ac:dyDescent="0.2">
      <c r="E80" s="20" t="s">
        <v>15</v>
      </c>
      <c r="F80" s="22" t="s">
        <v>600</v>
      </c>
      <c r="G80" s="22" t="s">
        <v>601</v>
      </c>
      <c r="H80" s="20" t="s">
        <v>8</v>
      </c>
      <c r="I80" s="1" t="s">
        <v>12</v>
      </c>
      <c r="J80" s="22" t="s">
        <v>6</v>
      </c>
      <c r="K80" s="56">
        <v>60</v>
      </c>
      <c r="L80" s="56">
        <v>2</v>
      </c>
      <c r="M80" s="55">
        <f>Tabulka1345[[#This Row],[KS]]*Tabulka1345[[#This Row],[PŘÍKON SVÍTIDLA JEDN (W)]]</f>
        <v>120</v>
      </c>
      <c r="N80" s="4" t="s">
        <v>221</v>
      </c>
    </row>
    <row r="81" spans="3:15" x14ac:dyDescent="0.2">
      <c r="E81" s="23" t="s">
        <v>15</v>
      </c>
      <c r="F81" s="23" t="s">
        <v>600</v>
      </c>
      <c r="G81" s="23" t="s">
        <v>601</v>
      </c>
      <c r="H81" s="23" t="s">
        <v>8</v>
      </c>
      <c r="I81" s="3" t="s">
        <v>12</v>
      </c>
      <c r="J81" s="3" t="s">
        <v>217</v>
      </c>
      <c r="K81" s="57">
        <v>100</v>
      </c>
      <c r="L81" s="57">
        <v>1</v>
      </c>
      <c r="M81" s="57">
        <f>Tabulka1345[[#This Row],[KS]]*Tabulka1345[[#This Row],[PŘÍKON SVÍTIDLA JEDN (W)]]</f>
        <v>100</v>
      </c>
      <c r="N81" s="10" t="s">
        <v>216</v>
      </c>
    </row>
    <row r="82" spans="3:15" x14ac:dyDescent="0.2">
      <c r="D82" s="46" t="s">
        <v>275</v>
      </c>
      <c r="E82" s="20" t="s">
        <v>50</v>
      </c>
      <c r="F82" s="22" t="s">
        <v>602</v>
      </c>
      <c r="G82" s="22" t="s">
        <v>603</v>
      </c>
      <c r="H82" s="20" t="s">
        <v>8</v>
      </c>
      <c r="I82" s="1" t="s">
        <v>12</v>
      </c>
      <c r="J82" s="22" t="s">
        <v>559</v>
      </c>
      <c r="K82" s="56">
        <v>40</v>
      </c>
      <c r="L82" s="56">
        <v>44</v>
      </c>
      <c r="M82" s="55">
        <f>Tabulka1345[[#This Row],[KS]]*Tabulka1345[[#This Row],[PŘÍKON SVÍTIDLA JEDN (W)]]</f>
        <v>1760</v>
      </c>
      <c r="N82" s="4" t="s">
        <v>17</v>
      </c>
    </row>
    <row r="83" spans="3:15" x14ac:dyDescent="0.2">
      <c r="C83" s="70"/>
      <c r="D83" s="70"/>
      <c r="E83" s="20" t="s">
        <v>50</v>
      </c>
      <c r="F83" s="22" t="s">
        <v>602</v>
      </c>
      <c r="G83" s="22" t="s">
        <v>603</v>
      </c>
      <c r="H83" s="20" t="s">
        <v>8</v>
      </c>
      <c r="I83" s="7" t="s">
        <v>12</v>
      </c>
      <c r="J83" s="32" t="s">
        <v>6</v>
      </c>
      <c r="K83" s="55">
        <v>60</v>
      </c>
      <c r="L83" s="55">
        <v>12</v>
      </c>
      <c r="M83" s="55">
        <f>Tabulka1345[[#This Row],[KS]]*Tabulka1345[[#This Row],[PŘÍKON SVÍTIDLA JEDN (W)]]</f>
        <v>720</v>
      </c>
      <c r="N83" s="17" t="s">
        <v>17</v>
      </c>
      <c r="O83" s="7"/>
    </row>
    <row r="84" spans="3:15" x14ac:dyDescent="0.2">
      <c r="C84" s="70"/>
      <c r="D84" s="70"/>
      <c r="E84" s="20" t="s">
        <v>50</v>
      </c>
      <c r="F84" s="22" t="s">
        <v>602</v>
      </c>
      <c r="G84" s="22" t="s">
        <v>603</v>
      </c>
      <c r="H84" s="20" t="s">
        <v>8</v>
      </c>
      <c r="I84" s="7" t="s">
        <v>12</v>
      </c>
      <c r="J84" s="20" t="s">
        <v>217</v>
      </c>
      <c r="K84" s="55">
        <v>100</v>
      </c>
      <c r="L84" s="55">
        <v>1</v>
      </c>
      <c r="M84" s="55">
        <f>Tabulka1345[[#This Row],[KS]]*Tabulka1345[[#This Row],[PŘÍKON SVÍTIDLA JEDN (W)]]</f>
        <v>100</v>
      </c>
      <c r="N84" s="17" t="s">
        <v>604</v>
      </c>
      <c r="O84" s="7"/>
    </row>
    <row r="85" spans="3:15" x14ac:dyDescent="0.2">
      <c r="C85" s="70"/>
      <c r="D85" s="70"/>
      <c r="E85" s="20" t="s">
        <v>50</v>
      </c>
      <c r="F85" s="20" t="s">
        <v>573</v>
      </c>
      <c r="G85" s="20" t="s">
        <v>33</v>
      </c>
      <c r="H85" s="20" t="s">
        <v>8</v>
      </c>
      <c r="I85" s="7" t="s">
        <v>12</v>
      </c>
      <c r="J85" s="20" t="s">
        <v>217</v>
      </c>
      <c r="K85" s="55">
        <v>100</v>
      </c>
      <c r="L85" s="55">
        <v>1</v>
      </c>
      <c r="M85" s="55">
        <f>Tabulka1345[[#This Row],[KS]]*Tabulka1345[[#This Row],[PŘÍKON SVÍTIDLA JEDN (W)]]</f>
        <v>100</v>
      </c>
      <c r="N85" s="17" t="s">
        <v>93</v>
      </c>
      <c r="O85" s="7"/>
    </row>
    <row r="86" spans="3:15" x14ac:dyDescent="0.2">
      <c r="C86" s="70"/>
      <c r="D86" s="70"/>
      <c r="E86" s="20" t="s">
        <v>50</v>
      </c>
      <c r="F86" s="20" t="s">
        <v>573</v>
      </c>
      <c r="G86" s="20" t="s">
        <v>33</v>
      </c>
      <c r="H86" s="20" t="s">
        <v>8</v>
      </c>
      <c r="I86" s="7" t="s">
        <v>12</v>
      </c>
      <c r="J86" s="20" t="s">
        <v>6</v>
      </c>
      <c r="K86" s="55">
        <v>60</v>
      </c>
      <c r="L86" s="55">
        <v>1</v>
      </c>
      <c r="M86" s="55">
        <f>Tabulka1345[[#This Row],[KS]]*Tabulka1345[[#This Row],[PŘÍKON SVÍTIDLA JEDN (W)]]</f>
        <v>60</v>
      </c>
      <c r="N86" s="17" t="s">
        <v>221</v>
      </c>
      <c r="O86" s="7"/>
    </row>
    <row r="87" spans="3:15" x14ac:dyDescent="0.2">
      <c r="C87" s="70"/>
      <c r="D87" s="70"/>
      <c r="E87" s="20" t="s">
        <v>50</v>
      </c>
      <c r="F87" s="20" t="s">
        <v>573</v>
      </c>
      <c r="G87" s="20" t="s">
        <v>33</v>
      </c>
      <c r="H87" s="20" t="s">
        <v>8</v>
      </c>
      <c r="I87" s="7" t="s">
        <v>25</v>
      </c>
      <c r="J87" s="7" t="s">
        <v>123</v>
      </c>
      <c r="K87" s="55">
        <v>33</v>
      </c>
      <c r="L87" s="55">
        <v>5</v>
      </c>
      <c r="M87" s="55">
        <f>Tabulka1345[[#This Row],[KS]]*Tabulka1345[[#This Row],[PŘÍKON SVÍTIDLA JEDN (W)]]</f>
        <v>165</v>
      </c>
      <c r="N87" s="17" t="s">
        <v>17</v>
      </c>
      <c r="O87" s="7"/>
    </row>
    <row r="88" spans="3:15" x14ac:dyDescent="0.2">
      <c r="C88" s="70"/>
      <c r="D88" s="70"/>
      <c r="E88" s="20" t="s">
        <v>50</v>
      </c>
      <c r="F88" s="20" t="s">
        <v>52</v>
      </c>
      <c r="G88" s="20" t="s">
        <v>52</v>
      </c>
      <c r="H88" s="20" t="s">
        <v>8</v>
      </c>
      <c r="I88" s="7" t="s">
        <v>12</v>
      </c>
      <c r="J88" s="7" t="s">
        <v>6</v>
      </c>
      <c r="K88" s="55">
        <v>60</v>
      </c>
      <c r="L88" s="55">
        <v>1</v>
      </c>
      <c r="M88" s="55">
        <f>Tabulka1345[[#This Row],[KS]]*Tabulka1345[[#This Row],[PŘÍKON SVÍTIDLA JEDN (W)]]</f>
        <v>60</v>
      </c>
      <c r="N88" s="17" t="s">
        <v>93</v>
      </c>
      <c r="O88" s="7"/>
    </row>
    <row r="89" spans="3:15" x14ac:dyDescent="0.2">
      <c r="C89" s="70"/>
      <c r="D89" s="70"/>
      <c r="E89" s="20" t="s">
        <v>50</v>
      </c>
      <c r="F89" s="20" t="s">
        <v>49</v>
      </c>
      <c r="G89" s="20" t="s">
        <v>49</v>
      </c>
      <c r="H89" s="20" t="s">
        <v>8</v>
      </c>
      <c r="I89" s="7" t="s">
        <v>12</v>
      </c>
      <c r="J89" s="7" t="s">
        <v>230</v>
      </c>
      <c r="K89" s="55">
        <v>120</v>
      </c>
      <c r="L89" s="55">
        <v>2</v>
      </c>
      <c r="M89" s="55">
        <f>Tabulka1345[[#This Row],[KS]]*Tabulka1345[[#This Row],[PŘÍKON SVÍTIDLA JEDN (W)]]</f>
        <v>240</v>
      </c>
      <c r="N89" s="17" t="s">
        <v>17</v>
      </c>
      <c r="O89" s="7"/>
    </row>
    <row r="90" spans="3:15" x14ac:dyDescent="0.2">
      <c r="C90" s="70"/>
      <c r="D90" s="70"/>
      <c r="E90" s="20" t="s">
        <v>50</v>
      </c>
      <c r="F90" s="20" t="s">
        <v>605</v>
      </c>
      <c r="G90" s="20" t="s">
        <v>383</v>
      </c>
      <c r="H90" s="20" t="s">
        <v>8</v>
      </c>
      <c r="I90" s="7" t="s">
        <v>25</v>
      </c>
      <c r="J90" s="20" t="s">
        <v>312</v>
      </c>
      <c r="K90" s="55">
        <v>80</v>
      </c>
      <c r="L90" s="55">
        <v>13</v>
      </c>
      <c r="M90" s="55">
        <f>Tabulka1345[[#This Row],[KS]]*Tabulka1345[[#This Row],[PŘÍKON SVÍTIDLA JEDN (W)]]</f>
        <v>1040</v>
      </c>
      <c r="N90" s="17" t="s">
        <v>17</v>
      </c>
      <c r="O90" s="7"/>
    </row>
    <row r="91" spans="3:15" x14ac:dyDescent="0.2">
      <c r="C91" s="70"/>
      <c r="D91" s="70"/>
      <c r="E91" s="20" t="s">
        <v>50</v>
      </c>
      <c r="F91" s="20" t="s">
        <v>606</v>
      </c>
      <c r="G91" s="20" t="s">
        <v>383</v>
      </c>
      <c r="H91" s="20" t="s">
        <v>8</v>
      </c>
      <c r="I91" s="7" t="s">
        <v>25</v>
      </c>
      <c r="J91" s="20" t="s">
        <v>312</v>
      </c>
      <c r="K91" s="55">
        <v>80</v>
      </c>
      <c r="L91" s="55">
        <v>13</v>
      </c>
      <c r="M91" s="55">
        <f>Tabulka1345[[#This Row],[KS]]*Tabulka1345[[#This Row],[PŘÍKON SVÍTIDLA JEDN (W)]]</f>
        <v>1040</v>
      </c>
      <c r="N91" s="17" t="s">
        <v>17</v>
      </c>
      <c r="O91" s="7"/>
    </row>
    <row r="92" spans="3:15" x14ac:dyDescent="0.2">
      <c r="C92" s="70"/>
      <c r="D92" s="70"/>
      <c r="E92" s="23" t="s">
        <v>50</v>
      </c>
      <c r="F92" s="23" t="s">
        <v>607</v>
      </c>
      <c r="G92" s="23" t="s">
        <v>383</v>
      </c>
      <c r="H92" s="23" t="s">
        <v>8</v>
      </c>
      <c r="I92" s="3" t="s">
        <v>25</v>
      </c>
      <c r="J92" s="23" t="s">
        <v>312</v>
      </c>
      <c r="K92" s="57">
        <v>80</v>
      </c>
      <c r="L92" s="57">
        <v>13</v>
      </c>
      <c r="M92" s="57">
        <f>Tabulka1345[[#This Row],[KS]]*Tabulka1345[[#This Row],[PŘÍKON SVÍTIDLA JEDN (W)]]</f>
        <v>1040</v>
      </c>
      <c r="N92" s="10" t="s">
        <v>17</v>
      </c>
      <c r="O92" s="7"/>
    </row>
    <row r="93" spans="3:15" x14ac:dyDescent="0.2">
      <c r="C93" s="70"/>
      <c r="D93" s="71" t="s">
        <v>313</v>
      </c>
      <c r="E93" s="20" t="s">
        <v>108</v>
      </c>
      <c r="F93" s="20" t="s">
        <v>608</v>
      </c>
      <c r="G93" s="20" t="s">
        <v>383</v>
      </c>
      <c r="H93" s="20" t="s">
        <v>8</v>
      </c>
      <c r="I93" s="7" t="s">
        <v>25</v>
      </c>
      <c r="J93" s="20" t="s">
        <v>312</v>
      </c>
      <c r="K93" s="55">
        <v>80</v>
      </c>
      <c r="L93" s="55">
        <v>13</v>
      </c>
      <c r="M93" s="55">
        <f>Tabulka1345[[#This Row],[KS]]*Tabulka1345[[#This Row],[PŘÍKON SVÍTIDLA JEDN (W)]]</f>
        <v>1040</v>
      </c>
      <c r="N93" s="17" t="s">
        <v>17</v>
      </c>
      <c r="O93" s="7"/>
    </row>
    <row r="94" spans="3:15" x14ac:dyDescent="0.2">
      <c r="C94" s="70"/>
      <c r="D94" s="70"/>
      <c r="E94" s="20" t="s">
        <v>108</v>
      </c>
      <c r="F94" s="20" t="s">
        <v>609</v>
      </c>
      <c r="G94" s="20" t="s">
        <v>383</v>
      </c>
      <c r="H94" s="20" t="s">
        <v>8</v>
      </c>
      <c r="I94" s="7" t="s">
        <v>25</v>
      </c>
      <c r="J94" s="20" t="s">
        <v>312</v>
      </c>
      <c r="K94" s="55">
        <v>80</v>
      </c>
      <c r="L94" s="55">
        <v>13</v>
      </c>
      <c r="M94" s="55">
        <f>Tabulka1345[[#This Row],[KS]]*Tabulka1345[[#This Row],[PŘÍKON SVÍTIDLA JEDN (W)]]</f>
        <v>1040</v>
      </c>
      <c r="N94" s="17" t="s">
        <v>17</v>
      </c>
      <c r="O94" s="7"/>
    </row>
    <row r="95" spans="3:15" x14ac:dyDescent="0.2">
      <c r="C95" s="70"/>
      <c r="D95" s="70"/>
      <c r="E95" s="20" t="s">
        <v>108</v>
      </c>
      <c r="F95" s="20" t="s">
        <v>610</v>
      </c>
      <c r="G95" s="20" t="s">
        <v>383</v>
      </c>
      <c r="H95" s="20" t="s">
        <v>8</v>
      </c>
      <c r="I95" s="7" t="s">
        <v>25</v>
      </c>
      <c r="J95" s="20" t="s">
        <v>312</v>
      </c>
      <c r="K95" s="55">
        <v>80</v>
      </c>
      <c r="L95" s="55">
        <v>13</v>
      </c>
      <c r="M95" s="55">
        <f>Tabulka1345[[#This Row],[KS]]*Tabulka1345[[#This Row],[PŘÍKON SVÍTIDLA JEDN (W)]]</f>
        <v>1040</v>
      </c>
      <c r="N95" s="17" t="s">
        <v>17</v>
      </c>
      <c r="O95" s="7"/>
    </row>
    <row r="96" spans="3:15" x14ac:dyDescent="0.2">
      <c r="C96" s="70"/>
      <c r="D96" s="70"/>
      <c r="E96" s="20" t="s">
        <v>108</v>
      </c>
      <c r="F96" s="20" t="s">
        <v>611</v>
      </c>
      <c r="G96" s="20" t="s">
        <v>383</v>
      </c>
      <c r="H96" s="20" t="s">
        <v>8</v>
      </c>
      <c r="I96" s="7" t="s">
        <v>25</v>
      </c>
      <c r="J96" s="20" t="s">
        <v>312</v>
      </c>
      <c r="K96" s="55">
        <v>80</v>
      </c>
      <c r="L96" s="55">
        <v>14</v>
      </c>
      <c r="M96" s="55">
        <f>Tabulka1345[[#This Row],[KS]]*Tabulka1345[[#This Row],[PŘÍKON SVÍTIDLA JEDN (W)]]</f>
        <v>1120</v>
      </c>
      <c r="N96" s="17" t="s">
        <v>17</v>
      </c>
      <c r="O96" s="7"/>
    </row>
    <row r="97" spans="3:15" x14ac:dyDescent="0.2">
      <c r="C97" s="70"/>
      <c r="D97" s="70"/>
      <c r="E97" s="20" t="s">
        <v>108</v>
      </c>
      <c r="F97" s="20" t="s">
        <v>52</v>
      </c>
      <c r="G97" s="20" t="s">
        <v>52</v>
      </c>
      <c r="H97" s="20" t="s">
        <v>8</v>
      </c>
      <c r="I97" s="7" t="s">
        <v>12</v>
      </c>
      <c r="J97" s="20" t="s">
        <v>6</v>
      </c>
      <c r="K97" s="55">
        <v>60</v>
      </c>
      <c r="L97" s="55">
        <v>3</v>
      </c>
      <c r="M97" s="55">
        <f>Tabulka1345[[#This Row],[KS]]*Tabulka1345[[#This Row],[PŘÍKON SVÍTIDLA JEDN (W)]]</f>
        <v>180</v>
      </c>
      <c r="N97" s="17" t="s">
        <v>93</v>
      </c>
      <c r="O97" s="7"/>
    </row>
    <row r="98" spans="3:15" x14ac:dyDescent="0.2">
      <c r="C98" s="70"/>
      <c r="D98" s="70"/>
      <c r="E98" s="20" t="s">
        <v>108</v>
      </c>
      <c r="F98" s="20" t="s">
        <v>392</v>
      </c>
      <c r="G98" s="20" t="s">
        <v>33</v>
      </c>
      <c r="H98" s="20" t="s">
        <v>8</v>
      </c>
      <c r="I98" s="7" t="s">
        <v>12</v>
      </c>
      <c r="J98" s="7" t="s">
        <v>6</v>
      </c>
      <c r="K98" s="55">
        <v>60</v>
      </c>
      <c r="L98" s="55">
        <v>2</v>
      </c>
      <c r="M98" s="55">
        <f>Tabulka1345[[#This Row],[KS]]*Tabulka1345[[#This Row],[PŘÍKON SVÍTIDLA JEDN (W)]]</f>
        <v>120</v>
      </c>
      <c r="N98" s="17" t="s">
        <v>218</v>
      </c>
      <c r="O98" s="7"/>
    </row>
    <row r="99" spans="3:15" x14ac:dyDescent="0.2">
      <c r="C99" s="70"/>
      <c r="D99" s="70"/>
      <c r="E99" s="20" t="s">
        <v>108</v>
      </c>
      <c r="F99" s="20" t="s">
        <v>612</v>
      </c>
      <c r="G99" s="20" t="s">
        <v>612</v>
      </c>
      <c r="H99" s="20" t="s">
        <v>8</v>
      </c>
      <c r="I99" s="7" t="s">
        <v>12</v>
      </c>
      <c r="J99" s="20" t="s">
        <v>6</v>
      </c>
      <c r="K99" s="55">
        <v>60</v>
      </c>
      <c r="L99" s="55">
        <v>1</v>
      </c>
      <c r="M99" s="55">
        <f>Tabulka1345[[#This Row],[KS]]*Tabulka1345[[#This Row],[PŘÍKON SVÍTIDLA JEDN (W)]]</f>
        <v>60</v>
      </c>
      <c r="N99" s="17" t="s">
        <v>613</v>
      </c>
      <c r="O99" s="7"/>
    </row>
    <row r="100" spans="3:15" x14ac:dyDescent="0.2">
      <c r="C100" s="70"/>
      <c r="D100" s="70"/>
      <c r="E100" s="20" t="s">
        <v>108</v>
      </c>
      <c r="F100" s="20" t="s">
        <v>614</v>
      </c>
      <c r="G100" s="20" t="s">
        <v>614</v>
      </c>
      <c r="H100" s="20" t="s">
        <v>8</v>
      </c>
      <c r="I100" s="7" t="s">
        <v>25</v>
      </c>
      <c r="J100" s="7" t="s">
        <v>312</v>
      </c>
      <c r="K100" s="55">
        <v>80</v>
      </c>
      <c r="L100" s="55">
        <v>4</v>
      </c>
      <c r="M100" s="55">
        <f>Tabulka1345[[#This Row],[KS]]*Tabulka1345[[#This Row],[PŘÍKON SVÍTIDLA JEDN (W)]]</f>
        <v>320</v>
      </c>
      <c r="N100" s="17" t="s">
        <v>17</v>
      </c>
      <c r="O100" s="7"/>
    </row>
    <row r="101" spans="3:15" x14ac:dyDescent="0.2">
      <c r="C101" s="70"/>
      <c r="D101" s="70"/>
      <c r="E101" s="20" t="s">
        <v>108</v>
      </c>
      <c r="F101" s="20" t="s">
        <v>615</v>
      </c>
      <c r="G101" s="20" t="s">
        <v>616</v>
      </c>
      <c r="H101" s="20" t="s">
        <v>8</v>
      </c>
      <c r="I101" s="7" t="s">
        <v>25</v>
      </c>
      <c r="J101" s="20" t="s">
        <v>312</v>
      </c>
      <c r="K101" s="55">
        <v>80</v>
      </c>
      <c r="L101" s="55">
        <v>2</v>
      </c>
      <c r="M101" s="55">
        <f>Tabulka1345[[#This Row],[KS]]*Tabulka1345[[#This Row],[PŘÍKON SVÍTIDLA JEDN (W)]]</f>
        <v>160</v>
      </c>
      <c r="N101" s="17" t="s">
        <v>17</v>
      </c>
      <c r="O101" s="7"/>
    </row>
    <row r="102" spans="3:15" x14ac:dyDescent="0.2">
      <c r="C102" s="70"/>
      <c r="D102" s="70"/>
      <c r="E102" s="20" t="s">
        <v>108</v>
      </c>
      <c r="F102" s="20" t="s">
        <v>615</v>
      </c>
      <c r="G102" s="20" t="s">
        <v>616</v>
      </c>
      <c r="H102" s="20" t="s">
        <v>8</v>
      </c>
      <c r="I102" s="7" t="s">
        <v>25</v>
      </c>
      <c r="J102" s="32" t="s">
        <v>23</v>
      </c>
      <c r="K102" s="55">
        <v>72</v>
      </c>
      <c r="L102" s="55">
        <v>1</v>
      </c>
      <c r="M102" s="55">
        <f>Tabulka1345[[#This Row],[KS]]*Tabulka1345[[#This Row],[PŘÍKON SVÍTIDLA JEDN (W)]]</f>
        <v>72</v>
      </c>
      <c r="N102" s="17" t="s">
        <v>617</v>
      </c>
      <c r="O102" s="7"/>
    </row>
    <row r="103" spans="3:15" x14ac:dyDescent="0.2">
      <c r="C103" s="70"/>
      <c r="D103" s="70"/>
      <c r="E103" s="20" t="s">
        <v>108</v>
      </c>
      <c r="F103" s="20" t="s">
        <v>618</v>
      </c>
      <c r="G103" s="20" t="s">
        <v>618</v>
      </c>
      <c r="H103" s="20" t="s">
        <v>8</v>
      </c>
      <c r="I103" s="7" t="s">
        <v>12</v>
      </c>
      <c r="J103" s="20" t="s">
        <v>6</v>
      </c>
      <c r="K103" s="55">
        <v>60</v>
      </c>
      <c r="L103" s="55">
        <v>2</v>
      </c>
      <c r="M103" s="55">
        <f>Tabulka1345[[#This Row],[KS]]*Tabulka1345[[#This Row],[PŘÍKON SVÍTIDLA JEDN (W)]]</f>
        <v>120</v>
      </c>
      <c r="N103" s="17" t="s">
        <v>17</v>
      </c>
      <c r="O103" s="7"/>
    </row>
    <row r="104" spans="3:15" x14ac:dyDescent="0.2">
      <c r="C104" s="70"/>
      <c r="D104" s="70"/>
      <c r="E104" s="20" t="s">
        <v>108</v>
      </c>
      <c r="F104" s="20" t="s">
        <v>618</v>
      </c>
      <c r="G104" s="20" t="s">
        <v>618</v>
      </c>
      <c r="H104" s="20" t="s">
        <v>8</v>
      </c>
      <c r="I104" s="7" t="s">
        <v>12</v>
      </c>
      <c r="J104" s="7" t="s">
        <v>217</v>
      </c>
      <c r="K104" s="55">
        <v>100</v>
      </c>
      <c r="L104" s="55">
        <v>7</v>
      </c>
      <c r="M104" s="55">
        <f>Tabulka1345[[#This Row],[KS]]*Tabulka1345[[#This Row],[PŘÍKON SVÍTIDLA JEDN (W)]]</f>
        <v>700</v>
      </c>
      <c r="N104" s="17" t="s">
        <v>216</v>
      </c>
      <c r="O104" s="7"/>
    </row>
    <row r="105" spans="3:15" x14ac:dyDescent="0.2">
      <c r="C105" s="70"/>
      <c r="D105" s="70"/>
      <c r="E105" s="20" t="s">
        <v>108</v>
      </c>
      <c r="F105" s="20" t="s">
        <v>618</v>
      </c>
      <c r="G105" s="20" t="s">
        <v>618</v>
      </c>
      <c r="H105" s="20" t="s">
        <v>8</v>
      </c>
      <c r="I105" s="7" t="s">
        <v>25</v>
      </c>
      <c r="J105" s="7" t="s">
        <v>312</v>
      </c>
      <c r="K105" s="55">
        <v>80</v>
      </c>
      <c r="L105" s="55">
        <v>3</v>
      </c>
      <c r="M105" s="55">
        <f>Tabulka1345[[#This Row],[KS]]*Tabulka1345[[#This Row],[PŘÍKON SVÍTIDLA JEDN (W)]]</f>
        <v>240</v>
      </c>
      <c r="N105" s="17" t="s">
        <v>17</v>
      </c>
      <c r="O105" s="7"/>
    </row>
    <row r="106" spans="3:15" x14ac:dyDescent="0.2">
      <c r="C106" s="70"/>
      <c r="D106" s="83"/>
      <c r="E106" s="20" t="s">
        <v>108</v>
      </c>
      <c r="F106" s="20" t="s">
        <v>618</v>
      </c>
      <c r="G106" s="20" t="s">
        <v>618</v>
      </c>
      <c r="H106" s="20" t="s">
        <v>8</v>
      </c>
      <c r="I106" s="7" t="s">
        <v>549</v>
      </c>
      <c r="J106" s="7"/>
      <c r="K106" s="55">
        <v>400</v>
      </c>
      <c r="L106" s="55">
        <v>10</v>
      </c>
      <c r="M106" s="55">
        <f>Tabulka1345[[#This Row],[KS]]*Tabulka1345[[#This Row],[PŘÍKON SVÍTIDLA JEDN (W)]]</f>
        <v>4000</v>
      </c>
      <c r="N106" s="17" t="s">
        <v>216</v>
      </c>
      <c r="O106" s="7"/>
    </row>
    <row r="107" spans="3:15" x14ac:dyDescent="0.2">
      <c r="C107" s="70"/>
      <c r="D107" s="70"/>
      <c r="E107" s="20" t="s">
        <v>108</v>
      </c>
      <c r="F107" s="20" t="s">
        <v>619</v>
      </c>
      <c r="G107" s="20" t="s">
        <v>620</v>
      </c>
      <c r="H107" s="20" t="s">
        <v>8</v>
      </c>
      <c r="I107" s="7" t="s">
        <v>12</v>
      </c>
      <c r="J107" s="20" t="s">
        <v>6</v>
      </c>
      <c r="K107" s="55">
        <v>60</v>
      </c>
      <c r="L107" s="55">
        <v>4</v>
      </c>
      <c r="M107" s="55">
        <f>Tabulka1345[[#This Row],[KS]]*Tabulka1345[[#This Row],[PŘÍKON SVÍTIDLA JEDN (W)]]</f>
        <v>240</v>
      </c>
      <c r="N107" s="17" t="s">
        <v>221</v>
      </c>
      <c r="O107" s="7"/>
    </row>
    <row r="108" spans="3:15" x14ac:dyDescent="0.2">
      <c r="C108" s="70"/>
      <c r="D108" s="70"/>
      <c r="E108" s="20" t="s">
        <v>108</v>
      </c>
      <c r="F108" s="20" t="s">
        <v>619</v>
      </c>
      <c r="G108" s="20" t="s">
        <v>620</v>
      </c>
      <c r="H108" s="20" t="s">
        <v>8</v>
      </c>
      <c r="I108" s="7" t="s">
        <v>25</v>
      </c>
      <c r="J108" s="7" t="s">
        <v>6</v>
      </c>
      <c r="K108" s="55">
        <v>60</v>
      </c>
      <c r="L108" s="55">
        <v>4</v>
      </c>
      <c r="M108" s="55">
        <f>Tabulka1345[[#This Row],[KS]]*Tabulka1345[[#This Row],[PŘÍKON SVÍTIDLA JEDN (W)]]</f>
        <v>240</v>
      </c>
      <c r="N108" s="17" t="s">
        <v>17</v>
      </c>
      <c r="O108" s="7"/>
    </row>
    <row r="109" spans="3:15" x14ac:dyDescent="0.2">
      <c r="C109" s="70"/>
      <c r="D109" s="71"/>
      <c r="E109" s="20" t="s">
        <v>108</v>
      </c>
      <c r="F109" s="20" t="s">
        <v>619</v>
      </c>
      <c r="G109" s="20" t="s">
        <v>620</v>
      </c>
      <c r="H109" s="20" t="s">
        <v>8</v>
      </c>
      <c r="I109" s="7" t="s">
        <v>25</v>
      </c>
      <c r="J109" s="20" t="s">
        <v>23</v>
      </c>
      <c r="K109" s="55">
        <v>72</v>
      </c>
      <c r="L109" s="55">
        <v>2</v>
      </c>
      <c r="M109" s="55">
        <f>Tabulka1345[[#This Row],[KS]]*Tabulka1345[[#This Row],[PŘÍKON SVÍTIDLA JEDN (W)]]</f>
        <v>144</v>
      </c>
      <c r="N109" s="17" t="s">
        <v>216</v>
      </c>
      <c r="O109" s="7"/>
    </row>
    <row r="110" spans="3:15" x14ac:dyDescent="0.2">
      <c r="C110" s="70"/>
      <c r="D110" s="70"/>
      <c r="E110" s="20" t="s">
        <v>108</v>
      </c>
      <c r="F110" s="20" t="s">
        <v>621</v>
      </c>
      <c r="G110" s="20" t="s">
        <v>622</v>
      </c>
      <c r="H110" s="20" t="s">
        <v>8</v>
      </c>
      <c r="I110" s="7" t="s">
        <v>12</v>
      </c>
      <c r="J110" s="7" t="s">
        <v>6</v>
      </c>
      <c r="K110" s="55">
        <v>60</v>
      </c>
      <c r="L110" s="55">
        <v>5</v>
      </c>
      <c r="M110" s="55">
        <f>Tabulka1345[[#This Row],[KS]]*Tabulka1345[[#This Row],[PŘÍKON SVÍTIDLA JEDN (W)]]</f>
        <v>300</v>
      </c>
      <c r="N110" s="17" t="s">
        <v>17</v>
      </c>
      <c r="O110" s="7"/>
    </row>
    <row r="111" spans="3:15" x14ac:dyDescent="0.2">
      <c r="E111" s="20" t="s">
        <v>108</v>
      </c>
      <c r="F111" s="20" t="s">
        <v>621</v>
      </c>
      <c r="G111" s="20" t="s">
        <v>622</v>
      </c>
      <c r="H111" s="20" t="s">
        <v>8</v>
      </c>
      <c r="I111" s="7" t="s">
        <v>25</v>
      </c>
      <c r="J111" s="20" t="s">
        <v>23</v>
      </c>
      <c r="K111" s="55">
        <v>72</v>
      </c>
      <c r="L111" s="55">
        <v>9</v>
      </c>
      <c r="M111" s="55">
        <f>Tabulka1345[[#This Row],[KS]]*Tabulka1345[[#This Row],[PŘÍKON SVÍTIDLA JEDN (W)]]</f>
        <v>648</v>
      </c>
      <c r="N111" s="17" t="s">
        <v>221</v>
      </c>
    </row>
    <row r="112" spans="3:15" x14ac:dyDescent="0.2">
      <c r="E112" s="20" t="s">
        <v>108</v>
      </c>
      <c r="F112" s="20" t="s">
        <v>387</v>
      </c>
      <c r="G112" s="20" t="s">
        <v>387</v>
      </c>
      <c r="H112" s="20" t="s">
        <v>8</v>
      </c>
      <c r="I112" s="7" t="s">
        <v>25</v>
      </c>
      <c r="J112" s="7" t="s">
        <v>23</v>
      </c>
      <c r="K112" s="55">
        <v>72</v>
      </c>
      <c r="L112" s="55">
        <v>4</v>
      </c>
      <c r="M112" s="55">
        <f>Tabulka1345[[#This Row],[KS]]*Tabulka1345[[#This Row],[PŘÍKON SVÍTIDLA JEDN (W)]]</f>
        <v>288</v>
      </c>
      <c r="N112" s="17" t="s">
        <v>221</v>
      </c>
    </row>
    <row r="113" spans="4:14" x14ac:dyDescent="0.2">
      <c r="E113" s="20" t="s">
        <v>108</v>
      </c>
      <c r="F113" s="20" t="s">
        <v>387</v>
      </c>
      <c r="G113" s="20" t="s">
        <v>387</v>
      </c>
      <c r="H113" s="20" t="s">
        <v>8</v>
      </c>
      <c r="I113" s="7" t="s">
        <v>12</v>
      </c>
      <c r="J113" s="20" t="s">
        <v>6</v>
      </c>
      <c r="K113" s="55">
        <v>60</v>
      </c>
      <c r="L113" s="55">
        <v>2</v>
      </c>
      <c r="M113" s="55">
        <f>Tabulka1345[[#This Row],[KS]]*Tabulka1345[[#This Row],[PŘÍKON SVÍTIDLA JEDN (W)]]</f>
        <v>120</v>
      </c>
      <c r="N113" s="17" t="s">
        <v>613</v>
      </c>
    </row>
    <row r="114" spans="4:14" x14ac:dyDescent="0.2">
      <c r="D114" s="46"/>
      <c r="E114" s="20" t="s">
        <v>108</v>
      </c>
      <c r="F114" s="20" t="s">
        <v>624</v>
      </c>
      <c r="G114" s="20" t="s">
        <v>57</v>
      </c>
      <c r="H114" s="20" t="s">
        <v>8</v>
      </c>
      <c r="I114" s="7" t="s">
        <v>12</v>
      </c>
      <c r="J114" s="20" t="s">
        <v>6</v>
      </c>
      <c r="K114" s="55">
        <v>60</v>
      </c>
      <c r="L114" s="55">
        <v>2</v>
      </c>
      <c r="M114" s="55">
        <f>Tabulka1345[[#This Row],[KS]]*Tabulka1345[[#This Row],[PŘÍKON SVÍTIDLA JEDN (W)]]</f>
        <v>120</v>
      </c>
      <c r="N114" s="17" t="s">
        <v>613</v>
      </c>
    </row>
    <row r="115" spans="4:14" x14ac:dyDescent="0.2">
      <c r="E115" s="20" t="s">
        <v>108</v>
      </c>
      <c r="F115" s="20" t="s">
        <v>623</v>
      </c>
      <c r="G115" s="20" t="s">
        <v>623</v>
      </c>
      <c r="H115" s="20" t="s">
        <v>8</v>
      </c>
      <c r="I115" s="7" t="s">
        <v>12</v>
      </c>
      <c r="J115" s="20" t="s">
        <v>217</v>
      </c>
      <c r="K115" s="55">
        <v>100</v>
      </c>
      <c r="L115" s="55">
        <v>5</v>
      </c>
      <c r="M115" s="55">
        <f>Tabulka1345[[#This Row],[KS]]*Tabulka1345[[#This Row],[PŘÍKON SVÍTIDLA JEDN (W)]]</f>
        <v>500</v>
      </c>
      <c r="N115" s="17" t="s">
        <v>216</v>
      </c>
    </row>
    <row r="116" spans="4:14" x14ac:dyDescent="0.2">
      <c r="E116" s="20" t="s">
        <v>108</v>
      </c>
      <c r="F116" s="20" t="s">
        <v>623</v>
      </c>
      <c r="G116" s="20" t="s">
        <v>623</v>
      </c>
      <c r="H116" s="20" t="s">
        <v>8</v>
      </c>
      <c r="I116" s="1" t="s">
        <v>12</v>
      </c>
      <c r="J116" s="20" t="s">
        <v>6</v>
      </c>
      <c r="K116" s="55">
        <v>60</v>
      </c>
      <c r="L116" s="55">
        <v>1</v>
      </c>
      <c r="M116" s="55">
        <f>Tabulka1345[[#This Row],[KS]]*Tabulka1345[[#This Row],[PŘÍKON SVÍTIDLA JEDN (W)]]</f>
        <v>60</v>
      </c>
      <c r="N116" s="17" t="s">
        <v>613</v>
      </c>
    </row>
    <row r="117" spans="4:14" x14ac:dyDescent="0.2">
      <c r="E117" s="7"/>
      <c r="F117" s="20"/>
      <c r="G117" s="20"/>
      <c r="H117" s="7"/>
      <c r="I117" s="7"/>
      <c r="J117" s="7"/>
      <c r="K117" s="51"/>
      <c r="L117" s="82"/>
      <c r="M117" s="7"/>
      <c r="N117" s="17"/>
    </row>
    <row r="118" spans="4:14" x14ac:dyDescent="0.2">
      <c r="E118" s="7"/>
      <c r="F118" s="20"/>
      <c r="G118" s="20"/>
      <c r="H118" s="7"/>
      <c r="I118" s="7"/>
      <c r="J118" s="7"/>
      <c r="K118" s="51"/>
      <c r="L118" s="82"/>
      <c r="M118" s="7"/>
      <c r="N118" s="17"/>
    </row>
    <row r="119" spans="4:14" x14ac:dyDescent="0.2">
      <c r="E119" s="7"/>
      <c r="F119" s="20"/>
      <c r="G119" s="20"/>
      <c r="H119" s="7"/>
      <c r="I119" s="7"/>
      <c r="J119" s="7"/>
      <c r="K119" s="51"/>
      <c r="L119" s="82"/>
      <c r="M119" s="7"/>
      <c r="N119" s="17"/>
    </row>
    <row r="120" spans="4:14" x14ac:dyDescent="0.2">
      <c r="E120" s="7"/>
      <c r="F120" s="20"/>
      <c r="G120" s="20"/>
      <c r="H120" s="7"/>
      <c r="I120" s="7"/>
      <c r="J120" s="7"/>
      <c r="K120" s="51"/>
      <c r="L120" s="82"/>
      <c r="M120" s="7"/>
      <c r="N120" s="17"/>
    </row>
    <row r="121" spans="4:14" x14ac:dyDescent="0.2">
      <c r="E121" s="7"/>
      <c r="F121" s="20"/>
      <c r="G121" s="20"/>
      <c r="H121" s="7"/>
      <c r="I121" s="7"/>
      <c r="J121" s="7"/>
      <c r="K121" s="51"/>
      <c r="L121" s="82"/>
      <c r="M121" s="7"/>
      <c r="N121" s="17"/>
    </row>
    <row r="122" spans="4:14" x14ac:dyDescent="0.2">
      <c r="E122" s="7"/>
      <c r="F122" s="20"/>
      <c r="G122" s="20"/>
      <c r="H122" s="7"/>
      <c r="I122" s="7"/>
      <c r="J122" s="7"/>
      <c r="K122" s="51"/>
      <c r="L122" s="82"/>
      <c r="M122" s="7"/>
      <c r="N122" s="17"/>
    </row>
    <row r="123" spans="4:14" x14ac:dyDescent="0.2">
      <c r="E123" s="7"/>
      <c r="F123" s="20"/>
      <c r="G123" s="20"/>
      <c r="H123" s="7"/>
      <c r="I123" s="7"/>
      <c r="J123" s="7"/>
      <c r="K123" s="51"/>
      <c r="L123" s="82"/>
      <c r="M123" s="7"/>
      <c r="N123" s="17"/>
    </row>
    <row r="124" spans="4:14" x14ac:dyDescent="0.2">
      <c r="E124" s="7"/>
      <c r="F124" s="20"/>
      <c r="G124" s="20"/>
      <c r="H124" s="7"/>
      <c r="I124" s="7"/>
      <c r="J124" s="7"/>
      <c r="K124" s="51"/>
      <c r="L124" s="82"/>
      <c r="M124" s="7"/>
      <c r="N124" s="17"/>
    </row>
    <row r="125" spans="4:14" x14ac:dyDescent="0.2">
      <c r="E125" s="7"/>
      <c r="F125" s="20"/>
      <c r="G125" s="20"/>
      <c r="H125" s="7"/>
      <c r="I125" s="7"/>
      <c r="J125" s="7"/>
      <c r="K125" s="51"/>
      <c r="L125" s="82"/>
      <c r="M125" s="7"/>
      <c r="N125" s="17"/>
    </row>
    <row r="126" spans="4:14" x14ac:dyDescent="0.2">
      <c r="E126" s="7"/>
      <c r="F126" s="20"/>
      <c r="G126" s="20"/>
      <c r="H126" s="7"/>
      <c r="I126" s="7"/>
      <c r="J126" s="7"/>
      <c r="K126" s="51"/>
      <c r="L126" s="82"/>
      <c r="M126" s="7"/>
      <c r="N126" s="17"/>
    </row>
    <row r="127" spans="4:14" x14ac:dyDescent="0.2">
      <c r="E127" s="7"/>
      <c r="F127" s="20"/>
      <c r="G127" s="20"/>
      <c r="H127" s="7"/>
      <c r="I127" s="7"/>
      <c r="J127" s="7"/>
      <c r="K127" s="51"/>
      <c r="L127" s="82"/>
      <c r="M127" s="7"/>
      <c r="N127" s="17"/>
    </row>
    <row r="128" spans="4:14" x14ac:dyDescent="0.2">
      <c r="E128" s="7"/>
      <c r="F128" s="20"/>
      <c r="G128" s="20"/>
      <c r="H128" s="7"/>
      <c r="I128" s="7"/>
      <c r="J128" s="7"/>
      <c r="K128" s="51"/>
      <c r="L128" s="82"/>
      <c r="M128" s="7"/>
      <c r="N128" s="17"/>
    </row>
    <row r="129" spans="5:14" x14ac:dyDescent="0.2">
      <c r="E129" s="7"/>
      <c r="F129" s="20"/>
      <c r="G129" s="20"/>
      <c r="H129" s="7"/>
      <c r="I129" s="7"/>
      <c r="J129" s="7"/>
      <c r="K129" s="51"/>
      <c r="L129" s="82"/>
      <c r="M129" s="7"/>
      <c r="N129" s="17"/>
    </row>
    <row r="130" spans="5:14" x14ac:dyDescent="0.2">
      <c r="E130" s="7"/>
      <c r="F130" s="20"/>
      <c r="G130" s="20"/>
      <c r="H130" s="7"/>
      <c r="I130" s="7"/>
      <c r="J130" s="7"/>
      <c r="K130" s="51"/>
      <c r="L130" s="82"/>
      <c r="M130" s="7"/>
      <c r="N130" s="17"/>
    </row>
    <row r="131" spans="5:14" x14ac:dyDescent="0.2">
      <c r="E131" s="7"/>
      <c r="F131" s="20"/>
      <c r="G131" s="20"/>
      <c r="H131" s="7"/>
      <c r="I131" s="7"/>
      <c r="J131" s="7"/>
      <c r="K131" s="51"/>
      <c r="L131" s="82"/>
      <c r="M131" s="7"/>
      <c r="N131" s="17"/>
    </row>
    <row r="132" spans="5:14" x14ac:dyDescent="0.2">
      <c r="E132" s="7"/>
      <c r="F132" s="20"/>
      <c r="G132" s="20"/>
      <c r="H132" s="7"/>
      <c r="I132" s="7"/>
      <c r="J132" s="7"/>
      <c r="K132" s="51"/>
      <c r="L132" s="82"/>
      <c r="M132" s="7"/>
      <c r="N132" s="17"/>
    </row>
    <row r="133" spans="5:14" x14ac:dyDescent="0.2">
      <c r="E133" s="7"/>
      <c r="F133" s="20"/>
      <c r="G133" s="20"/>
      <c r="H133" s="7"/>
      <c r="I133" s="7"/>
      <c r="J133" s="7"/>
      <c r="K133" s="51"/>
      <c r="L133" s="82"/>
      <c r="M133" s="7"/>
      <c r="N133" s="17"/>
    </row>
    <row r="134" spans="5:14" x14ac:dyDescent="0.2">
      <c r="E134" s="7"/>
      <c r="F134" s="20"/>
      <c r="G134" s="20"/>
      <c r="H134" s="7"/>
      <c r="I134" s="7"/>
      <c r="J134" s="7"/>
      <c r="K134" s="51"/>
      <c r="L134" s="82"/>
      <c r="M134" s="7"/>
      <c r="N134" s="17"/>
    </row>
    <row r="135" spans="5:14" x14ac:dyDescent="0.2">
      <c r="E135" s="7"/>
      <c r="F135" s="20"/>
      <c r="G135" s="20"/>
      <c r="H135" s="7"/>
      <c r="I135" s="7"/>
      <c r="J135" s="7"/>
      <c r="K135" s="51"/>
      <c r="L135" s="82"/>
      <c r="M135" s="7"/>
      <c r="N135" s="17"/>
    </row>
    <row r="136" spans="5:14" x14ac:dyDescent="0.2">
      <c r="E136" s="7"/>
      <c r="F136" s="20"/>
      <c r="G136" s="20"/>
      <c r="H136" s="7"/>
      <c r="I136" s="7"/>
      <c r="J136" s="7"/>
      <c r="K136" s="51"/>
      <c r="L136" s="82"/>
      <c r="M136" s="7"/>
      <c r="N136" s="17"/>
    </row>
    <row r="137" spans="5:14" x14ac:dyDescent="0.2">
      <c r="E137" s="7"/>
      <c r="F137" s="20"/>
      <c r="G137" s="20"/>
      <c r="H137" s="7"/>
      <c r="I137" s="7"/>
      <c r="J137" s="7"/>
      <c r="K137" s="51"/>
      <c r="L137" s="82"/>
      <c r="M137" s="7"/>
      <c r="N137" s="17"/>
    </row>
    <row r="138" spans="5:14" x14ac:dyDescent="0.2">
      <c r="E138" s="7"/>
      <c r="F138" s="20"/>
      <c r="G138" s="20"/>
      <c r="H138" s="7"/>
      <c r="I138" s="7"/>
      <c r="J138" s="7"/>
      <c r="K138" s="51"/>
      <c r="L138" s="82"/>
      <c r="M138" s="7"/>
      <c r="N138" s="17"/>
    </row>
    <row r="139" spans="5:14" x14ac:dyDescent="0.2">
      <c r="E139" s="7"/>
      <c r="F139" s="20"/>
      <c r="G139" s="20"/>
      <c r="H139" s="7"/>
      <c r="I139" s="7"/>
      <c r="J139" s="7"/>
      <c r="K139" s="51"/>
      <c r="L139" s="82"/>
      <c r="M139" s="7"/>
      <c r="N139" s="17"/>
    </row>
    <row r="140" spans="5:14" x14ac:dyDescent="0.2">
      <c r="E140" s="7"/>
      <c r="F140" s="20"/>
      <c r="G140" s="20"/>
      <c r="H140" s="7"/>
      <c r="I140" s="7"/>
      <c r="J140" s="7"/>
      <c r="K140" s="51"/>
      <c r="L140" s="82"/>
      <c r="M140" s="7"/>
      <c r="N140" s="17"/>
    </row>
    <row r="141" spans="5:14" x14ac:dyDescent="0.2">
      <c r="E141" s="7"/>
      <c r="F141" s="20"/>
      <c r="G141" s="20"/>
      <c r="H141" s="7"/>
      <c r="I141" s="7"/>
      <c r="J141" s="7"/>
      <c r="K141" s="51"/>
      <c r="L141" s="82"/>
      <c r="M141" s="7"/>
      <c r="N141" s="17"/>
    </row>
    <row r="142" spans="5:14" x14ac:dyDescent="0.2">
      <c r="E142" s="7"/>
      <c r="F142" s="20"/>
      <c r="G142" s="20"/>
      <c r="H142" s="7"/>
      <c r="I142" s="7"/>
      <c r="J142" s="7"/>
      <c r="K142" s="51"/>
      <c r="L142" s="82"/>
      <c r="M142" s="7"/>
      <c r="N142" s="17"/>
    </row>
    <row r="143" spans="5:14" x14ac:dyDescent="0.2">
      <c r="E143" s="7"/>
      <c r="F143" s="20"/>
      <c r="G143" s="20"/>
      <c r="H143" s="7"/>
      <c r="I143" s="7"/>
      <c r="J143" s="7"/>
      <c r="K143" s="51"/>
      <c r="L143" s="82"/>
      <c r="M143" s="7"/>
      <c r="N143" s="17"/>
    </row>
    <row r="144" spans="5:14" x14ac:dyDescent="0.2">
      <c r="E144" s="7"/>
      <c r="F144" s="20"/>
      <c r="G144" s="20"/>
      <c r="H144" s="7"/>
      <c r="I144" s="7"/>
      <c r="J144" s="7"/>
      <c r="K144" s="51"/>
      <c r="L144" s="82"/>
      <c r="M144" s="7"/>
      <c r="N144" s="17"/>
    </row>
    <row r="145" spans="5:14" x14ac:dyDescent="0.2">
      <c r="E145" s="7"/>
      <c r="F145" s="20"/>
      <c r="G145" s="20"/>
      <c r="H145" s="7"/>
      <c r="I145" s="7"/>
      <c r="J145" s="7"/>
      <c r="K145" s="51"/>
      <c r="L145" s="82"/>
      <c r="M145" s="7"/>
      <c r="N145" s="17"/>
    </row>
    <row r="146" spans="5:14" x14ac:dyDescent="0.2">
      <c r="E146" s="7"/>
      <c r="F146" s="20"/>
      <c r="G146" s="20"/>
      <c r="H146" s="7"/>
      <c r="I146" s="7"/>
      <c r="J146" s="7"/>
      <c r="K146" s="51"/>
      <c r="L146" s="82"/>
      <c r="M146" s="7"/>
      <c r="N146" s="17"/>
    </row>
    <row r="147" spans="5:14" x14ac:dyDescent="0.2">
      <c r="E147" s="7"/>
      <c r="F147" s="20"/>
      <c r="G147" s="20"/>
      <c r="H147" s="7"/>
      <c r="I147" s="7"/>
      <c r="J147" s="7"/>
      <c r="K147" s="51"/>
      <c r="L147" s="82"/>
      <c r="M147" s="7"/>
      <c r="N147" s="17"/>
    </row>
    <row r="148" spans="5:14" x14ac:dyDescent="0.2">
      <c r="E148" s="7"/>
      <c r="F148" s="20"/>
      <c r="G148" s="20"/>
      <c r="H148" s="7"/>
      <c r="I148" s="7"/>
      <c r="J148" s="7"/>
      <c r="K148" s="51"/>
      <c r="L148" s="82"/>
      <c r="M148" s="7"/>
      <c r="N148" s="17"/>
    </row>
    <row r="149" spans="5:14" x14ac:dyDescent="0.2">
      <c r="E149" s="7"/>
      <c r="F149" s="20"/>
      <c r="G149" s="20"/>
      <c r="H149" s="7"/>
      <c r="I149" s="7"/>
      <c r="J149" s="7"/>
      <c r="K149" s="51"/>
      <c r="L149" s="82"/>
      <c r="M149" s="7"/>
      <c r="N149" s="17"/>
    </row>
    <row r="150" spans="5:14" x14ac:dyDescent="0.2">
      <c r="E150" s="7"/>
      <c r="F150" s="20"/>
      <c r="G150" s="20"/>
      <c r="H150" s="7"/>
      <c r="I150" s="7"/>
      <c r="J150" s="7"/>
      <c r="K150" s="51"/>
      <c r="L150" s="82"/>
      <c r="M150" s="7"/>
      <c r="N150" s="17"/>
    </row>
    <row r="151" spans="5:14" x14ac:dyDescent="0.2">
      <c r="E151" s="7"/>
      <c r="F151" s="20"/>
      <c r="G151" s="20"/>
      <c r="H151" s="7"/>
      <c r="I151" s="7"/>
      <c r="J151" s="7"/>
      <c r="K151" s="51"/>
      <c r="L151" s="82"/>
      <c r="M151" s="7"/>
      <c r="N151" s="17"/>
    </row>
    <row r="152" spans="5:14" x14ac:dyDescent="0.2">
      <c r="E152" s="7"/>
      <c r="F152" s="20"/>
      <c r="G152" s="20"/>
      <c r="H152" s="7"/>
      <c r="I152" s="7"/>
      <c r="J152" s="7"/>
      <c r="K152" s="51"/>
      <c r="L152" s="82"/>
      <c r="M152" s="7"/>
      <c r="N152" s="17"/>
    </row>
    <row r="153" spans="5:14" x14ac:dyDescent="0.2">
      <c r="E153" s="7"/>
      <c r="F153" s="20"/>
      <c r="G153" s="20"/>
      <c r="H153" s="7"/>
      <c r="I153" s="7"/>
      <c r="J153" s="7"/>
      <c r="K153" s="51"/>
      <c r="L153" s="82"/>
      <c r="M153" s="7"/>
      <c r="N153" s="17"/>
    </row>
    <row r="154" spans="5:14" x14ac:dyDescent="0.2">
      <c r="E154" s="7"/>
      <c r="F154" s="20"/>
      <c r="G154" s="20"/>
      <c r="H154" s="7"/>
      <c r="I154" s="7"/>
      <c r="J154" s="7"/>
      <c r="K154" s="51"/>
      <c r="L154" s="82"/>
      <c r="M154" s="7"/>
      <c r="N154" s="17"/>
    </row>
    <row r="155" spans="5:14" x14ac:dyDescent="0.2">
      <c r="E155" s="7"/>
      <c r="F155" s="20"/>
      <c r="G155" s="20"/>
      <c r="H155" s="7"/>
      <c r="I155" s="7"/>
      <c r="J155" s="7"/>
      <c r="K155" s="51"/>
      <c r="L155" s="82"/>
      <c r="M155" s="7"/>
      <c r="N155" s="17"/>
    </row>
    <row r="156" spans="5:14" x14ac:dyDescent="0.2">
      <c r="E156" s="7"/>
      <c r="F156" s="20"/>
      <c r="G156" s="20"/>
      <c r="H156" s="7"/>
      <c r="I156" s="7"/>
      <c r="J156" s="7"/>
      <c r="K156" s="51"/>
      <c r="L156" s="82"/>
      <c r="M156" s="7"/>
      <c r="N156" s="17"/>
    </row>
    <row r="157" spans="5:14" x14ac:dyDescent="0.2">
      <c r="E157" s="7"/>
      <c r="F157" s="20"/>
      <c r="G157" s="20"/>
      <c r="H157" s="7"/>
      <c r="I157" s="7"/>
      <c r="J157" s="7"/>
      <c r="K157" s="51"/>
      <c r="L157" s="82"/>
      <c r="M157" s="7"/>
      <c r="N157" s="17"/>
    </row>
    <row r="158" spans="5:14" x14ac:dyDescent="0.2">
      <c r="E158" s="7"/>
      <c r="F158" s="20"/>
      <c r="G158" s="20"/>
      <c r="H158" s="7"/>
      <c r="I158" s="7"/>
      <c r="J158" s="7"/>
      <c r="K158" s="51"/>
      <c r="L158" s="82"/>
      <c r="M158" s="7"/>
      <c r="N158" s="17"/>
    </row>
    <row r="159" spans="5:14" x14ac:dyDescent="0.2">
      <c r="E159" s="7"/>
      <c r="F159" s="20"/>
      <c r="G159" s="20"/>
      <c r="H159" s="7"/>
      <c r="I159" s="7"/>
      <c r="J159" s="7"/>
      <c r="K159" s="51"/>
      <c r="L159" s="82"/>
      <c r="M159" s="7"/>
      <c r="N159" s="17"/>
    </row>
    <row r="160" spans="5:14" x14ac:dyDescent="0.2">
      <c r="E160" s="7"/>
      <c r="F160" s="20"/>
      <c r="G160" s="20"/>
      <c r="H160" s="7"/>
      <c r="I160" s="7"/>
      <c r="J160" s="7"/>
      <c r="K160" s="51"/>
      <c r="L160" s="82"/>
      <c r="M160" s="7"/>
      <c r="N160" s="17"/>
    </row>
    <row r="161" spans="5:14" x14ac:dyDescent="0.2">
      <c r="E161" s="7"/>
      <c r="F161" s="20"/>
      <c r="G161" s="20"/>
      <c r="H161" s="7"/>
      <c r="I161" s="7"/>
      <c r="J161" s="7"/>
      <c r="K161" s="51"/>
      <c r="L161" s="82"/>
      <c r="M161" s="7"/>
      <c r="N161" s="17"/>
    </row>
    <row r="162" spans="5:14" x14ac:dyDescent="0.2">
      <c r="E162" s="7"/>
      <c r="F162" s="20"/>
      <c r="G162" s="20"/>
      <c r="H162" s="7"/>
      <c r="I162" s="7"/>
      <c r="J162" s="7"/>
      <c r="K162" s="51"/>
      <c r="L162" s="82"/>
      <c r="M162" s="7"/>
      <c r="N162" s="17"/>
    </row>
    <row r="163" spans="5:14" x14ac:dyDescent="0.2">
      <c r="E163" s="7"/>
      <c r="F163" s="20"/>
      <c r="G163" s="20"/>
      <c r="H163" s="7"/>
      <c r="I163" s="7"/>
      <c r="J163" s="7"/>
      <c r="K163" s="51"/>
      <c r="L163" s="82"/>
      <c r="M163" s="7"/>
      <c r="N163" s="17"/>
    </row>
    <row r="164" spans="5:14" x14ac:dyDescent="0.2">
      <c r="E164" s="7"/>
      <c r="F164" s="20"/>
      <c r="G164" s="20"/>
      <c r="H164" s="7"/>
      <c r="I164" s="7"/>
      <c r="J164" s="7"/>
      <c r="K164" s="51"/>
      <c r="L164" s="82"/>
      <c r="M164" s="7"/>
      <c r="N164" s="17"/>
    </row>
    <row r="165" spans="5:14" x14ac:dyDescent="0.2">
      <c r="E165" s="7"/>
      <c r="F165" s="20"/>
      <c r="G165" s="20"/>
      <c r="H165" s="7"/>
      <c r="I165" s="7"/>
      <c r="J165" s="7"/>
      <c r="K165" s="51"/>
      <c r="L165" s="82"/>
      <c r="M165" s="7"/>
      <c r="N165" s="17"/>
    </row>
    <row r="166" spans="5:14" x14ac:dyDescent="0.2">
      <c r="E166" s="7"/>
      <c r="F166" s="20"/>
      <c r="G166" s="20"/>
      <c r="H166" s="7"/>
      <c r="I166" s="7"/>
      <c r="J166" s="7"/>
      <c r="K166" s="51"/>
      <c r="L166" s="82"/>
      <c r="M166" s="7"/>
      <c r="N166" s="17"/>
    </row>
    <row r="167" spans="5:14" x14ac:dyDescent="0.2">
      <c r="E167" s="7"/>
      <c r="F167" s="20"/>
      <c r="G167" s="20"/>
      <c r="H167" s="7"/>
      <c r="I167" s="7"/>
      <c r="J167" s="7"/>
      <c r="K167" s="51"/>
      <c r="L167" s="82"/>
      <c r="M167" s="7"/>
      <c r="N167" s="17"/>
    </row>
    <row r="168" spans="5:14" x14ac:dyDescent="0.2">
      <c r="E168" s="7"/>
      <c r="F168" s="20"/>
      <c r="G168" s="20"/>
      <c r="H168" s="7"/>
      <c r="I168" s="7"/>
      <c r="J168" s="7"/>
      <c r="K168" s="51"/>
      <c r="L168" s="82"/>
      <c r="M168" s="7"/>
      <c r="N168" s="17"/>
    </row>
    <row r="169" spans="5:14" x14ac:dyDescent="0.2">
      <c r="E169" s="7"/>
      <c r="F169" s="20"/>
      <c r="G169" s="20"/>
      <c r="H169" s="7"/>
      <c r="I169" s="7"/>
      <c r="J169" s="7"/>
      <c r="K169" s="51"/>
      <c r="L169" s="82"/>
      <c r="M169" s="7"/>
      <c r="N169" s="17"/>
    </row>
    <row r="170" spans="5:14" x14ac:dyDescent="0.2">
      <c r="E170" s="7"/>
      <c r="F170" s="20"/>
      <c r="G170" s="20"/>
      <c r="H170" s="7"/>
      <c r="I170" s="7"/>
      <c r="J170" s="7"/>
      <c r="K170" s="51"/>
      <c r="L170" s="82"/>
      <c r="M170" s="7"/>
      <c r="N170" s="17"/>
    </row>
    <row r="171" spans="5:14" x14ac:dyDescent="0.2">
      <c r="E171" s="7"/>
      <c r="F171" s="20"/>
      <c r="G171" s="20"/>
      <c r="H171" s="7"/>
      <c r="I171" s="7"/>
      <c r="J171" s="7"/>
      <c r="K171" s="51"/>
      <c r="L171" s="82"/>
      <c r="M171" s="7"/>
      <c r="N171" s="17"/>
    </row>
    <row r="172" spans="5:14" x14ac:dyDescent="0.2">
      <c r="E172" s="7"/>
      <c r="F172" s="20"/>
      <c r="G172" s="20"/>
      <c r="H172" s="7"/>
      <c r="I172" s="7"/>
      <c r="J172" s="7"/>
      <c r="K172" s="51"/>
      <c r="L172" s="82"/>
      <c r="M172" s="7"/>
      <c r="N172" s="17"/>
    </row>
    <row r="173" spans="5:14" x14ac:dyDescent="0.2">
      <c r="E173" s="7"/>
      <c r="F173" s="20"/>
      <c r="G173" s="20"/>
      <c r="H173" s="7"/>
      <c r="I173" s="7"/>
      <c r="J173" s="7"/>
      <c r="K173" s="51"/>
      <c r="L173" s="82"/>
      <c r="M173" s="7"/>
      <c r="N173" s="17"/>
    </row>
    <row r="174" spans="5:14" x14ac:dyDescent="0.2">
      <c r="E174" s="7"/>
      <c r="F174" s="20"/>
      <c r="G174" s="20"/>
      <c r="H174" s="7"/>
      <c r="I174" s="7"/>
      <c r="J174" s="7"/>
      <c r="K174" s="51"/>
      <c r="L174" s="82"/>
      <c r="M174" s="7"/>
      <c r="N174" s="17"/>
    </row>
    <row r="175" spans="5:14" x14ac:dyDescent="0.2">
      <c r="E175" s="7"/>
      <c r="F175" s="20"/>
      <c r="G175" s="20"/>
      <c r="H175" s="7"/>
      <c r="I175" s="7"/>
      <c r="J175" s="7"/>
      <c r="K175" s="51"/>
      <c r="L175" s="82"/>
      <c r="M175" s="7"/>
      <c r="N175" s="17"/>
    </row>
    <row r="176" spans="5:14" x14ac:dyDescent="0.2">
      <c r="E176" s="7"/>
      <c r="F176" s="20"/>
      <c r="G176" s="20"/>
      <c r="H176" s="7"/>
      <c r="I176" s="7"/>
      <c r="J176" s="7"/>
      <c r="K176" s="51"/>
      <c r="L176" s="82"/>
      <c r="M176" s="7"/>
      <c r="N176" s="17"/>
    </row>
    <row r="177" spans="5:14" x14ac:dyDescent="0.2">
      <c r="E177" s="7"/>
      <c r="F177" s="20"/>
      <c r="G177" s="20"/>
      <c r="H177" s="7"/>
      <c r="I177" s="7"/>
      <c r="J177" s="7"/>
      <c r="K177" s="51"/>
      <c r="L177" s="82"/>
      <c r="M177" s="7"/>
      <c r="N177" s="17"/>
    </row>
    <row r="178" spans="5:14" x14ac:dyDescent="0.2">
      <c r="E178" s="7"/>
      <c r="F178" s="20"/>
      <c r="G178" s="20"/>
      <c r="H178" s="7"/>
      <c r="I178" s="7"/>
      <c r="J178" s="7"/>
      <c r="K178" s="51"/>
      <c r="L178" s="82"/>
      <c r="M178" s="7"/>
      <c r="N178" s="17"/>
    </row>
    <row r="179" spans="5:14" x14ac:dyDescent="0.2">
      <c r="E179" s="7"/>
      <c r="F179" s="20"/>
      <c r="G179" s="20"/>
      <c r="H179" s="7"/>
      <c r="I179" s="7"/>
      <c r="J179" s="7"/>
      <c r="K179" s="51"/>
      <c r="L179" s="82"/>
      <c r="M179" s="7"/>
      <c r="N179" s="17"/>
    </row>
    <row r="180" spans="5:14" x14ac:dyDescent="0.2">
      <c r="E180" s="7"/>
      <c r="F180" s="20"/>
      <c r="G180" s="20"/>
      <c r="H180" s="7"/>
      <c r="I180" s="7"/>
      <c r="J180" s="7"/>
      <c r="K180" s="51"/>
      <c r="L180" s="82"/>
      <c r="M180" s="7"/>
      <c r="N180" s="17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BL298"/>
  <sheetViews>
    <sheetView showGridLines="0" zoomScale="85" zoomScaleNormal="85" workbookViewId="0">
      <pane ySplit="11" topLeftCell="A172" activePane="bottomLeft" state="frozen"/>
      <selection pane="bottomLeft" activeCell="B259" sqref="B259"/>
    </sheetView>
  </sheetViews>
  <sheetFormatPr defaultColWidth="6.7109375" defaultRowHeight="12.75" x14ac:dyDescent="0.2"/>
  <cols>
    <col min="1" max="1" width="6.7109375" style="1"/>
    <col min="2" max="2" width="10.5703125" style="1" customWidth="1"/>
    <col min="3" max="3" width="12.28515625" style="13" customWidth="1"/>
    <col min="4" max="4" width="5.140625" style="13" customWidth="1"/>
    <col min="5" max="5" width="9.140625" style="1" customWidth="1"/>
    <col min="6" max="6" width="33.85546875" style="22" customWidth="1"/>
    <col min="7" max="7" width="33.7109375" style="22" customWidth="1"/>
    <col min="8" max="8" width="14.7109375" style="1" customWidth="1"/>
    <col min="9" max="9" width="16.7109375" style="1" customWidth="1"/>
    <col min="10" max="10" width="12.85546875" style="1" customWidth="1"/>
    <col min="11" max="11" width="12.7109375" style="52" customWidth="1"/>
    <col min="12" max="12" width="7.140625" style="60" customWidth="1"/>
    <col min="13" max="13" width="13" style="1" customWidth="1"/>
    <col min="14" max="14" width="9.42578125" style="4" customWidth="1"/>
    <col min="15" max="21" width="8.7109375" style="1" customWidth="1"/>
    <col min="22" max="22" width="6.7109375" style="1" customWidth="1"/>
    <col min="23" max="35" width="8.7109375" style="1" customWidth="1"/>
    <col min="36" max="36" width="6.7109375" style="1" customWidth="1"/>
    <col min="37" max="49" width="8.7109375" style="1" customWidth="1"/>
    <col min="50" max="50" width="6.7109375" style="1" customWidth="1"/>
    <col min="51" max="63" width="8.7109375" style="1" customWidth="1"/>
    <col min="64" max="64" width="6.7109375" style="1" customWidth="1"/>
    <col min="65" max="16384" width="6.7109375" style="1"/>
  </cols>
  <sheetData>
    <row r="1" spans="1:64" x14ac:dyDescent="0.2">
      <c r="V1" s="7"/>
      <c r="AJ1" s="7"/>
    </row>
    <row r="2" spans="1:64" x14ac:dyDescent="0.2">
      <c r="V2" s="7"/>
      <c r="AJ2" s="7"/>
    </row>
    <row r="3" spans="1:64" ht="19.5" customHeight="1" x14ac:dyDescent="0.35">
      <c r="A3" s="91" t="s">
        <v>349</v>
      </c>
      <c r="B3" s="91"/>
      <c r="C3" s="91"/>
      <c r="D3" s="45"/>
      <c r="F3" s="22" t="s">
        <v>348</v>
      </c>
      <c r="V3" s="7"/>
      <c r="AJ3" s="7"/>
    </row>
    <row r="4" spans="1:64" x14ac:dyDescent="0.2">
      <c r="A4" s="8"/>
      <c r="B4" s="8"/>
      <c r="E4" s="7"/>
      <c r="F4" s="26"/>
      <c r="G4" s="20"/>
      <c r="H4" s="13"/>
      <c r="I4" s="7"/>
      <c r="J4" s="7"/>
      <c r="K4" s="51"/>
      <c r="M4" s="7"/>
      <c r="N4" s="17"/>
      <c r="T4" s="2"/>
      <c r="U4" s="2"/>
      <c r="V4" s="16"/>
      <c r="W4" s="7"/>
      <c r="X4" s="7"/>
      <c r="Y4" s="7"/>
      <c r="Z4" s="7"/>
      <c r="AA4" s="7"/>
      <c r="AB4" s="7"/>
      <c r="AH4" s="2"/>
      <c r="AI4" s="2"/>
      <c r="AJ4" s="16"/>
      <c r="AK4" s="2"/>
      <c r="AL4" s="2"/>
      <c r="AM4" s="2"/>
      <c r="AN4" s="2"/>
      <c r="AW4" s="2"/>
      <c r="AX4" s="2"/>
      <c r="BK4" s="2"/>
      <c r="BL4" s="2"/>
    </row>
    <row r="5" spans="1:64" ht="12.75" customHeight="1" x14ac:dyDescent="0.2">
      <c r="E5" s="26"/>
      <c r="G5" s="19"/>
      <c r="H5" s="7"/>
      <c r="T5" s="2"/>
      <c r="U5" s="2"/>
      <c r="V5" s="16"/>
      <c r="W5" s="7"/>
      <c r="X5" s="7"/>
      <c r="Y5" s="7"/>
      <c r="AH5" s="2"/>
      <c r="AI5" s="2"/>
      <c r="AJ5" s="16"/>
      <c r="AK5" s="2"/>
      <c r="AL5" s="2"/>
      <c r="AM5" s="2"/>
      <c r="AN5" s="2"/>
      <c r="AW5" s="2"/>
      <c r="AX5" s="2"/>
      <c r="BK5" s="2"/>
      <c r="BL5" s="2"/>
    </row>
    <row r="6" spans="1:64" x14ac:dyDescent="0.2">
      <c r="C6" s="1"/>
      <c r="E6" s="7"/>
      <c r="F6" s="26"/>
      <c r="G6" s="20"/>
      <c r="H6" s="7"/>
      <c r="T6" s="2"/>
      <c r="U6" s="2"/>
      <c r="V6" s="16"/>
      <c r="X6" s="7"/>
      <c r="Y6" s="7"/>
      <c r="AH6" s="2"/>
      <c r="AI6" s="2"/>
      <c r="AJ6" s="16"/>
      <c r="AK6" s="2"/>
      <c r="AM6" s="2"/>
      <c r="AN6" s="2"/>
      <c r="AW6" s="2"/>
      <c r="AX6" s="2"/>
      <c r="BK6" s="2"/>
      <c r="BL6" s="2"/>
    </row>
    <row r="7" spans="1:64" x14ac:dyDescent="0.2">
      <c r="C7" s="1"/>
      <c r="E7" s="7"/>
      <c r="F7" s="27"/>
      <c r="G7" s="20"/>
      <c r="H7" s="7"/>
      <c r="T7" s="2"/>
      <c r="U7" s="2"/>
      <c r="V7" s="16"/>
      <c r="W7" s="7"/>
      <c r="X7" s="7"/>
      <c r="Y7" s="7"/>
      <c r="AH7" s="2"/>
      <c r="AI7" s="2"/>
      <c r="AJ7" s="16"/>
      <c r="AK7" s="2"/>
      <c r="AM7" s="2"/>
      <c r="AN7" s="2"/>
      <c r="AW7" s="2"/>
      <c r="AX7" s="2"/>
      <c r="BK7" s="2"/>
      <c r="BL7" s="2"/>
    </row>
    <row r="8" spans="1:64" x14ac:dyDescent="0.2">
      <c r="C8" s="1"/>
      <c r="Q8" s="7"/>
      <c r="R8" s="7"/>
      <c r="T8" s="2"/>
      <c r="U8" s="2"/>
      <c r="V8" s="16"/>
      <c r="AB8" s="7"/>
      <c r="AC8" s="7"/>
      <c r="AD8" s="7"/>
      <c r="AE8" s="7"/>
      <c r="AF8" s="7"/>
      <c r="AH8" s="2"/>
      <c r="AI8" s="2"/>
      <c r="AJ8" s="16"/>
      <c r="AK8" s="2"/>
      <c r="AL8" s="11"/>
      <c r="AM8" s="2"/>
      <c r="AN8" s="2"/>
      <c r="AW8" s="2"/>
      <c r="AX8" s="2"/>
      <c r="BK8" s="2"/>
      <c r="BL8" s="2"/>
    </row>
    <row r="9" spans="1:64" x14ac:dyDescent="0.2">
      <c r="C9" s="1"/>
      <c r="O9" s="7"/>
      <c r="P9" s="7"/>
      <c r="Q9" s="7"/>
      <c r="R9" s="7"/>
      <c r="S9" s="7"/>
      <c r="T9" s="16"/>
      <c r="U9" s="16"/>
      <c r="V9" s="16"/>
      <c r="AB9" s="7"/>
      <c r="AC9" s="7"/>
      <c r="AD9" s="7"/>
      <c r="AE9" s="7"/>
      <c r="AF9" s="7"/>
      <c r="AG9" s="7"/>
      <c r="AH9" s="2"/>
      <c r="AI9" s="2"/>
      <c r="AJ9" s="16"/>
      <c r="AK9" s="2"/>
      <c r="AL9" s="2"/>
      <c r="AM9" s="2"/>
      <c r="AN9" s="2"/>
      <c r="AW9" s="2"/>
      <c r="AX9" s="2"/>
      <c r="BK9" s="2"/>
      <c r="BL9" s="2"/>
    </row>
    <row r="10" spans="1:64" x14ac:dyDescent="0.2">
      <c r="A10" s="3"/>
      <c r="B10" s="3"/>
      <c r="C10" s="3"/>
      <c r="F10" s="23"/>
      <c r="G10" s="23"/>
      <c r="H10" s="3"/>
      <c r="I10" s="3"/>
      <c r="J10" s="3"/>
      <c r="K10" s="53"/>
      <c r="L10" s="54"/>
      <c r="M10" s="3"/>
      <c r="N10" s="10"/>
      <c r="O10" s="18"/>
      <c r="P10" s="18"/>
      <c r="Q10" s="7"/>
      <c r="R10" s="7"/>
      <c r="S10" s="7"/>
      <c r="T10" s="7"/>
      <c r="U10" s="7"/>
      <c r="V10" s="7"/>
      <c r="AB10" s="7"/>
      <c r="AC10" s="7"/>
      <c r="AD10" s="7"/>
      <c r="AE10" s="7"/>
      <c r="AF10" s="7"/>
      <c r="AG10" s="7"/>
      <c r="AJ10" s="7"/>
    </row>
    <row r="11" spans="1:64" s="6" customFormat="1" ht="26.25" customHeight="1" x14ac:dyDescent="0.2">
      <c r="D11" s="14"/>
      <c r="E11" s="29" t="s">
        <v>193</v>
      </c>
      <c r="F11" s="30" t="s">
        <v>194</v>
      </c>
      <c r="G11" s="30" t="s">
        <v>195</v>
      </c>
      <c r="H11" s="29" t="s">
        <v>196</v>
      </c>
      <c r="I11" s="29" t="s">
        <v>197</v>
      </c>
      <c r="J11" s="29" t="s">
        <v>198</v>
      </c>
      <c r="K11" s="62" t="s">
        <v>344</v>
      </c>
      <c r="L11" s="61" t="s">
        <v>201</v>
      </c>
      <c r="M11" s="37" t="s">
        <v>345</v>
      </c>
      <c r="N11" s="37" t="s">
        <v>200</v>
      </c>
      <c r="O11" s="18"/>
      <c r="P11" s="18"/>
      <c r="Q11" s="18"/>
      <c r="R11" s="18"/>
      <c r="S11" s="18"/>
      <c r="T11" s="18"/>
      <c r="U11" s="18"/>
      <c r="V11" s="18"/>
      <c r="AJ11" s="18"/>
    </row>
    <row r="12" spans="1:64" s="6" customFormat="1" ht="12.75" customHeight="1" x14ac:dyDescent="0.25">
      <c r="C12" s="64" t="s">
        <v>350</v>
      </c>
      <c r="E12" s="20" t="s">
        <v>15</v>
      </c>
      <c r="F12" s="20" t="s">
        <v>351</v>
      </c>
      <c r="G12" s="20" t="s">
        <v>351</v>
      </c>
      <c r="H12" s="20" t="s">
        <v>8</v>
      </c>
      <c r="I12" s="22"/>
      <c r="J12" s="20"/>
      <c r="K12" s="55">
        <v>200</v>
      </c>
      <c r="L12" s="56">
        <v>3</v>
      </c>
      <c r="M12" s="55">
        <f>Tabulka134[[#This Row],[KS]]*Tabulka134[[#This Row],[PŘÍKON SVÍTIDLA JEDN (W)]]</f>
        <v>600</v>
      </c>
      <c r="N12" s="17" t="s">
        <v>93</v>
      </c>
      <c r="O12" s="18"/>
      <c r="P12" s="7"/>
      <c r="Q12" s="18"/>
      <c r="R12" s="18"/>
      <c r="S12" s="18"/>
      <c r="T12" s="18"/>
      <c r="U12" s="18"/>
      <c r="V12" s="18"/>
    </row>
    <row r="13" spans="1:64" x14ac:dyDescent="0.2">
      <c r="A13" s="6" t="s">
        <v>359</v>
      </c>
      <c r="B13" s="6"/>
      <c r="C13" s="50"/>
      <c r="E13" s="20" t="s">
        <v>15</v>
      </c>
      <c r="F13" s="20" t="s">
        <v>352</v>
      </c>
      <c r="G13" s="20" t="s">
        <v>352</v>
      </c>
      <c r="H13" s="20" t="s">
        <v>8</v>
      </c>
      <c r="I13" s="22"/>
      <c r="J13" s="20"/>
      <c r="K13" s="55">
        <v>200</v>
      </c>
      <c r="L13" s="56">
        <v>3</v>
      </c>
      <c r="M13" s="55">
        <f>Tabulka134[[#This Row],[KS]]*Tabulka134[[#This Row],[PŘÍKON SVÍTIDLA JEDN (W)]]</f>
        <v>600</v>
      </c>
      <c r="N13" s="17" t="s">
        <v>93</v>
      </c>
      <c r="O13" s="21"/>
      <c r="P13" s="21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</row>
    <row r="14" spans="1:64" s="15" customFormat="1" x14ac:dyDescent="0.2">
      <c r="A14" s="6"/>
      <c r="B14" s="1"/>
      <c r="D14" s="24"/>
      <c r="E14" s="20" t="s">
        <v>15</v>
      </c>
      <c r="F14" s="20" t="s">
        <v>353</v>
      </c>
      <c r="G14" s="20" t="s">
        <v>353</v>
      </c>
      <c r="H14" s="20" t="s">
        <v>8</v>
      </c>
      <c r="I14" s="22"/>
      <c r="J14" s="22"/>
      <c r="K14" s="55">
        <v>200</v>
      </c>
      <c r="L14" s="56">
        <v>8</v>
      </c>
      <c r="M14" s="55">
        <f>Tabulka134[[#This Row],[KS]]*Tabulka134[[#This Row],[PŘÍKON SVÍTIDLA JEDN (W)]]</f>
        <v>1600</v>
      </c>
      <c r="N14" s="17" t="s">
        <v>93</v>
      </c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</row>
    <row r="15" spans="1:64" s="22" customFormat="1" ht="12.75" customHeight="1" x14ac:dyDescent="0.2">
      <c r="A15" s="6"/>
      <c r="B15" s="15"/>
      <c r="C15" s="8"/>
      <c r="D15" s="26"/>
      <c r="E15" s="20" t="s">
        <v>15</v>
      </c>
      <c r="F15" s="20" t="s">
        <v>354</v>
      </c>
      <c r="G15" s="20" t="s">
        <v>29</v>
      </c>
      <c r="H15" s="20" t="s">
        <v>8</v>
      </c>
      <c r="K15" s="55">
        <v>200</v>
      </c>
      <c r="L15" s="56">
        <v>2</v>
      </c>
      <c r="M15" s="55">
        <f>Tabulka134[[#This Row],[KS]]*Tabulka134[[#This Row],[PŘÍKON SVÍTIDLA JEDN (W)]]</f>
        <v>400</v>
      </c>
      <c r="N15" s="17" t="s">
        <v>93</v>
      </c>
      <c r="O15" s="20"/>
      <c r="P15" s="20"/>
      <c r="Q15" s="20"/>
      <c r="R15" s="20"/>
      <c r="S15" s="20"/>
      <c r="T15" s="20"/>
      <c r="U15" s="20"/>
      <c r="V15" s="20"/>
    </row>
    <row r="16" spans="1:64" s="22" customFormat="1" x14ac:dyDescent="0.2">
      <c r="A16" s="6"/>
      <c r="B16" s="20"/>
      <c r="C16" s="26"/>
      <c r="D16" s="26"/>
      <c r="E16" s="20" t="s">
        <v>15</v>
      </c>
      <c r="F16" s="20" t="s">
        <v>52</v>
      </c>
      <c r="G16" s="20" t="s">
        <v>52</v>
      </c>
      <c r="H16" s="20" t="s">
        <v>8</v>
      </c>
      <c r="I16" s="20"/>
      <c r="J16" s="20"/>
      <c r="K16" s="55">
        <v>60</v>
      </c>
      <c r="L16" s="56">
        <v>4</v>
      </c>
      <c r="M16" s="55">
        <f>Tabulka134[[#This Row],[KS]]*Tabulka134[[#This Row],[PŘÍKON SVÍTIDLA JEDN (W)]]</f>
        <v>240</v>
      </c>
      <c r="N16" s="17" t="s">
        <v>17</v>
      </c>
      <c r="O16" s="20"/>
    </row>
    <row r="17" spans="1:15" s="22" customFormat="1" x14ac:dyDescent="0.2">
      <c r="A17" s="6"/>
      <c r="B17" s="20"/>
      <c r="D17" s="26"/>
      <c r="E17" s="20" t="s">
        <v>15</v>
      </c>
      <c r="F17" s="20" t="s">
        <v>52</v>
      </c>
      <c r="G17" s="20" t="s">
        <v>52</v>
      </c>
      <c r="H17" s="20" t="s">
        <v>8</v>
      </c>
      <c r="I17" s="20" t="s">
        <v>25</v>
      </c>
      <c r="J17" s="20" t="s">
        <v>312</v>
      </c>
      <c r="K17" s="55">
        <v>80</v>
      </c>
      <c r="L17" s="56">
        <v>15</v>
      </c>
      <c r="M17" s="55">
        <f>Tabulka134[[#This Row],[KS]]*Tabulka134[[#This Row],[PŘÍKON SVÍTIDLA JEDN (W)]]</f>
        <v>1200</v>
      </c>
      <c r="N17" s="17" t="s">
        <v>17</v>
      </c>
    </row>
    <row r="18" spans="1:15" s="22" customFormat="1" x14ac:dyDescent="0.2">
      <c r="A18" s="6"/>
      <c r="B18" s="20"/>
      <c r="D18" s="26"/>
      <c r="E18" s="20" t="s">
        <v>15</v>
      </c>
      <c r="F18" s="20" t="s">
        <v>355</v>
      </c>
      <c r="G18" s="20" t="s">
        <v>355</v>
      </c>
      <c r="H18" s="20" t="s">
        <v>8</v>
      </c>
      <c r="J18" s="20" t="s">
        <v>312</v>
      </c>
      <c r="K18" s="56">
        <v>80</v>
      </c>
      <c r="L18" s="56">
        <v>3</v>
      </c>
      <c r="M18" s="55">
        <f>Tabulka134[[#This Row],[KS]]*Tabulka134[[#This Row],[PŘÍKON SVÍTIDLA JEDN (W)]]</f>
        <v>240</v>
      </c>
      <c r="N18" s="17" t="s">
        <v>17</v>
      </c>
    </row>
    <row r="19" spans="1:15" s="22" customFormat="1" x14ac:dyDescent="0.2">
      <c r="A19" s="6"/>
      <c r="B19" s="20"/>
      <c r="D19" s="26"/>
      <c r="E19" s="20" t="s">
        <v>15</v>
      </c>
      <c r="F19" s="20" t="s">
        <v>356</v>
      </c>
      <c r="G19" s="20" t="s">
        <v>356</v>
      </c>
      <c r="H19" s="20" t="s">
        <v>8</v>
      </c>
      <c r="I19" s="20"/>
      <c r="J19" s="20" t="s">
        <v>312</v>
      </c>
      <c r="K19" s="55">
        <v>80</v>
      </c>
      <c r="L19" s="55">
        <v>8</v>
      </c>
      <c r="M19" s="55">
        <f>Tabulka134[[#This Row],[KS]]*Tabulka134[[#This Row],[PŘÍKON SVÍTIDLA JEDN (W)]]</f>
        <v>640</v>
      </c>
      <c r="N19" s="17" t="s">
        <v>17</v>
      </c>
      <c r="O19" s="20"/>
    </row>
    <row r="20" spans="1:15" s="22" customFormat="1" x14ac:dyDescent="0.2">
      <c r="A20" s="6"/>
      <c r="B20" s="20"/>
      <c r="D20" s="46"/>
      <c r="E20" s="20" t="s">
        <v>15</v>
      </c>
      <c r="F20" s="22" t="s">
        <v>357</v>
      </c>
      <c r="G20" s="22" t="s">
        <v>29</v>
      </c>
      <c r="H20" s="20" t="s">
        <v>8</v>
      </c>
      <c r="K20" s="56">
        <v>200</v>
      </c>
      <c r="L20" s="56">
        <v>4</v>
      </c>
      <c r="M20" s="55">
        <f>Tabulka134[[#This Row],[KS]]*Tabulka134[[#This Row],[PŘÍKON SVÍTIDLA JEDN (W)]]</f>
        <v>800</v>
      </c>
      <c r="N20" s="4" t="s">
        <v>93</v>
      </c>
    </row>
    <row r="21" spans="1:15" s="22" customFormat="1" x14ac:dyDescent="0.2">
      <c r="C21" s="27"/>
      <c r="D21" s="27"/>
      <c r="E21" s="20" t="s">
        <v>15</v>
      </c>
      <c r="F21" s="22" t="s">
        <v>358</v>
      </c>
      <c r="G21" s="22" t="s">
        <v>29</v>
      </c>
      <c r="H21" s="20" t="s">
        <v>8</v>
      </c>
      <c r="K21" s="56">
        <v>200</v>
      </c>
      <c r="L21" s="56">
        <v>2</v>
      </c>
      <c r="M21" s="55">
        <f>Tabulka134[[#This Row],[KS]]*Tabulka134[[#This Row],[PŘÍKON SVÍTIDLA JEDN (W)]]</f>
        <v>400</v>
      </c>
      <c r="N21" s="4" t="s">
        <v>93</v>
      </c>
    </row>
    <row r="22" spans="1:15" s="22" customFormat="1" x14ac:dyDescent="0.2">
      <c r="C22" s="27"/>
      <c r="D22" s="27"/>
      <c r="E22" s="20" t="s">
        <v>15</v>
      </c>
      <c r="F22" s="22" t="s">
        <v>360</v>
      </c>
      <c r="G22" s="22" t="s">
        <v>29</v>
      </c>
      <c r="H22" s="20" t="s">
        <v>8</v>
      </c>
      <c r="K22" s="56">
        <v>200</v>
      </c>
      <c r="L22" s="56">
        <v>7</v>
      </c>
      <c r="M22" s="55">
        <f>Tabulka134[[#This Row],[KS]]*Tabulka134[[#This Row],[PŘÍKON SVÍTIDLA JEDN (W)]]</f>
        <v>1400</v>
      </c>
      <c r="N22" s="4" t="s">
        <v>93</v>
      </c>
    </row>
    <row r="23" spans="1:15" s="22" customFormat="1" x14ac:dyDescent="0.2">
      <c r="C23" s="27"/>
      <c r="D23" s="27"/>
      <c r="E23" s="20" t="s">
        <v>15</v>
      </c>
      <c r="F23" s="22" t="s">
        <v>361</v>
      </c>
      <c r="G23" s="22" t="s">
        <v>244</v>
      </c>
      <c r="H23" s="20" t="s">
        <v>8</v>
      </c>
      <c r="K23" s="56">
        <v>200</v>
      </c>
      <c r="L23" s="56">
        <v>2</v>
      </c>
      <c r="M23" s="55">
        <f>Tabulka134[[#This Row],[KS]]*Tabulka134[[#This Row],[PŘÍKON SVÍTIDLA JEDN (W)]]</f>
        <v>400</v>
      </c>
      <c r="N23" s="4" t="s">
        <v>93</v>
      </c>
    </row>
    <row r="24" spans="1:15" s="22" customFormat="1" x14ac:dyDescent="0.2">
      <c r="C24" s="27"/>
      <c r="D24" s="27"/>
      <c r="E24" s="20" t="s">
        <v>15</v>
      </c>
      <c r="F24" s="22" t="s">
        <v>357</v>
      </c>
      <c r="G24" s="22" t="s">
        <v>29</v>
      </c>
      <c r="H24" s="20" t="s">
        <v>8</v>
      </c>
      <c r="K24" s="56">
        <v>200</v>
      </c>
      <c r="L24" s="56">
        <v>3</v>
      </c>
      <c r="M24" s="55">
        <f>Tabulka134[[#This Row],[KS]]*Tabulka134[[#This Row],[PŘÍKON SVÍTIDLA JEDN (W)]]</f>
        <v>600</v>
      </c>
      <c r="N24" s="4" t="s">
        <v>93</v>
      </c>
    </row>
    <row r="25" spans="1:15" s="22" customFormat="1" x14ac:dyDescent="0.2">
      <c r="C25" s="27"/>
      <c r="D25" s="27"/>
      <c r="E25" s="20" t="s">
        <v>15</v>
      </c>
      <c r="F25" s="22" t="s">
        <v>362</v>
      </c>
      <c r="G25" s="22" t="s">
        <v>29</v>
      </c>
      <c r="H25" s="20" t="s">
        <v>8</v>
      </c>
      <c r="K25" s="56">
        <v>200</v>
      </c>
      <c r="L25" s="56">
        <v>1</v>
      </c>
      <c r="M25" s="55">
        <f>Tabulka134[[#This Row],[KS]]*Tabulka134[[#This Row],[PŘÍKON SVÍTIDLA JEDN (W)]]</f>
        <v>200</v>
      </c>
      <c r="N25" s="4" t="s">
        <v>93</v>
      </c>
    </row>
    <row r="26" spans="1:15" s="22" customFormat="1" x14ac:dyDescent="0.2">
      <c r="C26" s="27"/>
      <c r="D26" s="27"/>
      <c r="E26" s="20" t="s">
        <v>15</v>
      </c>
      <c r="F26" s="22" t="s">
        <v>363</v>
      </c>
      <c r="G26" s="22" t="s">
        <v>363</v>
      </c>
      <c r="H26" s="20" t="s">
        <v>8</v>
      </c>
      <c r="K26" s="56">
        <v>200</v>
      </c>
      <c r="L26" s="56">
        <v>1</v>
      </c>
      <c r="M26" s="55">
        <f>Tabulka134[[#This Row],[KS]]*Tabulka134[[#This Row],[PŘÍKON SVÍTIDLA JEDN (W)]]</f>
        <v>200</v>
      </c>
      <c r="N26" s="4" t="s">
        <v>93</v>
      </c>
    </row>
    <row r="27" spans="1:15" s="22" customFormat="1" x14ac:dyDescent="0.2">
      <c r="C27" s="27"/>
      <c r="D27" s="27"/>
      <c r="E27" s="20" t="s">
        <v>15</v>
      </c>
      <c r="F27" s="22" t="s">
        <v>363</v>
      </c>
      <c r="G27" s="22" t="s">
        <v>363</v>
      </c>
      <c r="H27" s="20" t="s">
        <v>8</v>
      </c>
      <c r="K27" s="56">
        <v>100</v>
      </c>
      <c r="L27" s="56">
        <v>1</v>
      </c>
      <c r="M27" s="55">
        <f>Tabulka134[[#This Row],[KS]]*Tabulka134[[#This Row],[PŘÍKON SVÍTIDLA JEDN (W)]]</f>
        <v>100</v>
      </c>
      <c r="N27" s="4" t="s">
        <v>93</v>
      </c>
    </row>
    <row r="28" spans="1:15" s="22" customFormat="1" x14ac:dyDescent="0.2">
      <c r="C28" s="27"/>
      <c r="D28" s="27"/>
      <c r="E28" s="20" t="s">
        <v>15</v>
      </c>
      <c r="F28" s="22" t="s">
        <v>363</v>
      </c>
      <c r="G28" s="22" t="s">
        <v>363</v>
      </c>
      <c r="H28" s="20" t="s">
        <v>8</v>
      </c>
      <c r="K28" s="56">
        <v>300</v>
      </c>
      <c r="L28" s="56">
        <v>1</v>
      </c>
      <c r="M28" s="55">
        <f>Tabulka134[[#This Row],[KS]]*Tabulka134[[#This Row],[PŘÍKON SVÍTIDLA JEDN (W)]]</f>
        <v>300</v>
      </c>
      <c r="N28" s="4" t="s">
        <v>218</v>
      </c>
    </row>
    <row r="29" spans="1:15" s="22" customFormat="1" x14ac:dyDescent="0.2">
      <c r="D29" s="27"/>
      <c r="E29" s="20" t="s">
        <v>15</v>
      </c>
      <c r="F29" s="22" t="s">
        <v>364</v>
      </c>
      <c r="G29" s="22" t="s">
        <v>49</v>
      </c>
      <c r="H29" s="20" t="s">
        <v>8</v>
      </c>
      <c r="J29" s="22" t="s">
        <v>312</v>
      </c>
      <c r="K29" s="56">
        <v>80</v>
      </c>
      <c r="L29" s="56">
        <v>8</v>
      </c>
      <c r="M29" s="55">
        <f>Tabulka134[[#This Row],[KS]]*Tabulka134[[#This Row],[PŘÍKON SVÍTIDLA JEDN (W)]]</f>
        <v>640</v>
      </c>
      <c r="N29" s="4" t="s">
        <v>17</v>
      </c>
    </row>
    <row r="30" spans="1:15" s="22" customFormat="1" x14ac:dyDescent="0.2">
      <c r="C30" s="27"/>
      <c r="D30" s="27"/>
      <c r="E30" s="20" t="s">
        <v>15</v>
      </c>
      <c r="F30" s="22" t="s">
        <v>365</v>
      </c>
      <c r="G30" s="22" t="s">
        <v>365</v>
      </c>
      <c r="H30" s="20" t="s">
        <v>8</v>
      </c>
      <c r="J30" s="22" t="s">
        <v>312</v>
      </c>
      <c r="K30" s="56">
        <v>80</v>
      </c>
      <c r="L30" s="56">
        <v>45</v>
      </c>
      <c r="M30" s="55">
        <f>Tabulka134[[#This Row],[KS]]*Tabulka134[[#This Row],[PŘÍKON SVÍTIDLA JEDN (W)]]</f>
        <v>3600</v>
      </c>
      <c r="N30" s="4" t="s">
        <v>17</v>
      </c>
    </row>
    <row r="31" spans="1:15" s="22" customFormat="1" x14ac:dyDescent="0.2">
      <c r="C31" s="27"/>
      <c r="D31" s="27"/>
      <c r="E31" s="20" t="s">
        <v>15</v>
      </c>
      <c r="F31" s="22" t="s">
        <v>26</v>
      </c>
      <c r="G31" s="22" t="s">
        <v>26</v>
      </c>
      <c r="H31" s="20" t="s">
        <v>8</v>
      </c>
      <c r="J31" s="22" t="s">
        <v>312</v>
      </c>
      <c r="K31" s="56">
        <v>80</v>
      </c>
      <c r="L31" s="56">
        <v>4</v>
      </c>
      <c r="M31" s="55">
        <f>Tabulka134[[#This Row],[KS]]*Tabulka134[[#This Row],[PŘÍKON SVÍTIDLA JEDN (W)]]</f>
        <v>320</v>
      </c>
      <c r="N31" s="4" t="s">
        <v>17</v>
      </c>
    </row>
    <row r="32" spans="1:15" s="22" customFormat="1" x14ac:dyDescent="0.2">
      <c r="C32" s="27"/>
      <c r="D32" s="27"/>
      <c r="E32" s="20" t="s">
        <v>15</v>
      </c>
      <c r="F32" s="22" t="s">
        <v>366</v>
      </c>
      <c r="G32" s="22" t="s">
        <v>365</v>
      </c>
      <c r="H32" s="20" t="s">
        <v>8</v>
      </c>
      <c r="J32" s="22" t="s">
        <v>312</v>
      </c>
      <c r="K32" s="56">
        <v>80</v>
      </c>
      <c r="L32" s="56">
        <v>4</v>
      </c>
      <c r="M32" s="55">
        <f>Tabulka134[[#This Row],[KS]]*Tabulka134[[#This Row],[PŘÍKON SVÍTIDLA JEDN (W)]]</f>
        <v>320</v>
      </c>
      <c r="N32" s="4" t="s">
        <v>17</v>
      </c>
    </row>
    <row r="33" spans="3:14" s="22" customFormat="1" x14ac:dyDescent="0.2">
      <c r="C33" s="27"/>
      <c r="D33" s="27"/>
      <c r="E33" s="20" t="s">
        <v>15</v>
      </c>
      <c r="F33" s="22" t="s">
        <v>367</v>
      </c>
      <c r="G33" s="22" t="s">
        <v>367</v>
      </c>
      <c r="H33" s="20" t="s">
        <v>8</v>
      </c>
      <c r="J33" s="22" t="s">
        <v>27</v>
      </c>
      <c r="K33" s="56">
        <v>36</v>
      </c>
      <c r="L33" s="56">
        <v>2</v>
      </c>
      <c r="M33" s="55">
        <f>Tabulka134[[#This Row],[KS]]*Tabulka134[[#This Row],[PŘÍKON SVÍTIDLA JEDN (W)]]</f>
        <v>72</v>
      </c>
      <c r="N33" s="4" t="s">
        <v>17</v>
      </c>
    </row>
    <row r="34" spans="3:14" s="22" customFormat="1" x14ac:dyDescent="0.2">
      <c r="C34" s="27"/>
      <c r="D34" s="27"/>
      <c r="E34" s="20" t="s">
        <v>15</v>
      </c>
      <c r="F34" s="22" t="s">
        <v>52</v>
      </c>
      <c r="G34" s="22" t="s">
        <v>52</v>
      </c>
      <c r="H34" s="20" t="s">
        <v>8</v>
      </c>
      <c r="J34" s="22" t="s">
        <v>312</v>
      </c>
      <c r="K34" s="56">
        <v>80</v>
      </c>
      <c r="L34" s="56">
        <v>6</v>
      </c>
      <c r="M34" s="55">
        <f>Tabulka134[[#This Row],[KS]]*Tabulka134[[#This Row],[PŘÍKON SVÍTIDLA JEDN (W)]]</f>
        <v>480</v>
      </c>
      <c r="N34" s="4" t="s">
        <v>17</v>
      </c>
    </row>
    <row r="35" spans="3:14" s="22" customFormat="1" x14ac:dyDescent="0.2">
      <c r="C35" s="27"/>
      <c r="D35" s="27"/>
      <c r="E35" s="20" t="s">
        <v>15</v>
      </c>
      <c r="F35" s="22" t="s">
        <v>57</v>
      </c>
      <c r="G35" s="22" t="s">
        <v>57</v>
      </c>
      <c r="H35" s="20" t="s">
        <v>8</v>
      </c>
      <c r="K35" s="56">
        <v>200</v>
      </c>
      <c r="L35" s="56">
        <v>3</v>
      </c>
      <c r="M35" s="55">
        <f>Tabulka134[[#This Row],[KS]]*Tabulka134[[#This Row],[PŘÍKON SVÍTIDLA JEDN (W)]]</f>
        <v>600</v>
      </c>
      <c r="N35" s="4" t="s">
        <v>93</v>
      </c>
    </row>
    <row r="36" spans="3:14" s="22" customFormat="1" x14ac:dyDescent="0.2">
      <c r="C36" s="27"/>
      <c r="D36" s="27"/>
      <c r="E36" s="20" t="s">
        <v>15</v>
      </c>
      <c r="F36" s="22" t="s">
        <v>368</v>
      </c>
      <c r="G36" s="22" t="s">
        <v>29</v>
      </c>
      <c r="H36" s="20" t="s">
        <v>8</v>
      </c>
      <c r="J36" s="22" t="s">
        <v>45</v>
      </c>
      <c r="K36" s="56">
        <f>2*58</f>
        <v>116</v>
      </c>
      <c r="L36" s="56">
        <v>1</v>
      </c>
      <c r="M36" s="55">
        <f>Tabulka134[[#This Row],[KS]]*Tabulka134[[#This Row],[PŘÍKON SVÍTIDLA JEDN (W)]]</f>
        <v>116</v>
      </c>
      <c r="N36" s="4" t="s">
        <v>218</v>
      </c>
    </row>
    <row r="37" spans="3:14" s="22" customFormat="1" x14ac:dyDescent="0.2">
      <c r="C37" s="27"/>
      <c r="D37" s="27"/>
      <c r="E37" s="20" t="s">
        <v>15</v>
      </c>
      <c r="F37" s="22" t="s">
        <v>181</v>
      </c>
      <c r="G37" s="22" t="s">
        <v>181</v>
      </c>
      <c r="H37" s="20" t="s">
        <v>8</v>
      </c>
      <c r="J37" s="22" t="s">
        <v>45</v>
      </c>
      <c r="K37" s="56">
        <f>2*58</f>
        <v>116</v>
      </c>
      <c r="L37" s="56">
        <v>18</v>
      </c>
      <c r="M37" s="55">
        <f>Tabulka134[[#This Row],[KS]]*Tabulka134[[#This Row],[PŘÍKON SVÍTIDLA JEDN (W)]]</f>
        <v>2088</v>
      </c>
      <c r="N37" s="4" t="s">
        <v>218</v>
      </c>
    </row>
    <row r="38" spans="3:14" s="22" customFormat="1" x14ac:dyDescent="0.2">
      <c r="C38" s="27"/>
      <c r="D38" s="27"/>
      <c r="E38" s="20" t="s">
        <v>15</v>
      </c>
      <c r="F38" s="22" t="s">
        <v>181</v>
      </c>
      <c r="G38" s="22" t="s">
        <v>181</v>
      </c>
      <c r="H38" s="20" t="s">
        <v>8</v>
      </c>
      <c r="I38" s="22" t="s">
        <v>369</v>
      </c>
      <c r="K38" s="56">
        <v>8</v>
      </c>
      <c r="L38" s="56">
        <v>8</v>
      </c>
      <c r="M38" s="55">
        <f>Tabulka134[[#This Row],[KS]]*Tabulka134[[#This Row],[PŘÍKON SVÍTIDLA JEDN (W)]]</f>
        <v>64</v>
      </c>
      <c r="N38" s="4" t="s">
        <v>93</v>
      </c>
    </row>
    <row r="39" spans="3:14" s="22" customFormat="1" x14ac:dyDescent="0.2">
      <c r="C39" s="27"/>
      <c r="D39" s="27"/>
      <c r="E39" s="20" t="s">
        <v>15</v>
      </c>
      <c r="F39" s="22" t="s">
        <v>370</v>
      </c>
      <c r="G39" s="22" t="s">
        <v>370</v>
      </c>
      <c r="H39" s="20" t="s">
        <v>8</v>
      </c>
      <c r="J39" s="22" t="s">
        <v>45</v>
      </c>
      <c r="K39" s="56">
        <f>2*58</f>
        <v>116</v>
      </c>
      <c r="L39" s="56">
        <v>12</v>
      </c>
      <c r="M39" s="55">
        <f>Tabulka134[[#This Row],[KS]]*Tabulka134[[#This Row],[PŘÍKON SVÍTIDLA JEDN (W)]]</f>
        <v>1392</v>
      </c>
      <c r="N39" s="4" t="s">
        <v>218</v>
      </c>
    </row>
    <row r="40" spans="3:14" s="22" customFormat="1" x14ac:dyDescent="0.2">
      <c r="C40" s="27"/>
      <c r="D40" s="27"/>
      <c r="E40" s="20" t="s">
        <v>15</v>
      </c>
      <c r="F40" s="22" t="s">
        <v>370</v>
      </c>
      <c r="G40" s="22" t="s">
        <v>370</v>
      </c>
      <c r="H40" s="20" t="s">
        <v>8</v>
      </c>
      <c r="J40" s="22" t="s">
        <v>23</v>
      </c>
      <c r="K40" s="56">
        <f>2*36</f>
        <v>72</v>
      </c>
      <c r="L40" s="56">
        <v>14</v>
      </c>
      <c r="M40" s="55">
        <f>Tabulka134[[#This Row],[KS]]*Tabulka134[[#This Row],[PŘÍKON SVÍTIDLA JEDN (W)]]</f>
        <v>1008</v>
      </c>
      <c r="N40" s="4" t="s">
        <v>218</v>
      </c>
    </row>
    <row r="41" spans="3:14" s="22" customFormat="1" x14ac:dyDescent="0.2">
      <c r="C41" s="27"/>
      <c r="D41" s="27"/>
      <c r="E41" s="20"/>
      <c r="H41" s="20"/>
      <c r="K41" s="56"/>
      <c r="L41" s="56"/>
      <c r="M41" s="55"/>
      <c r="N41" s="4"/>
    </row>
    <row r="42" spans="3:14" s="22" customFormat="1" ht="13.5" thickBot="1" x14ac:dyDescent="0.25">
      <c r="C42" s="27"/>
      <c r="D42" s="27"/>
      <c r="E42" s="40"/>
      <c r="F42" s="40"/>
      <c r="G42" s="40"/>
      <c r="H42" s="40"/>
      <c r="I42" s="40"/>
      <c r="J42" s="40"/>
      <c r="K42" s="58"/>
      <c r="L42" s="58"/>
      <c r="M42" s="58"/>
      <c r="N42" s="44"/>
    </row>
    <row r="43" spans="3:14" s="22" customFormat="1" ht="15.75" thickTop="1" x14ac:dyDescent="0.25">
      <c r="C43" s="64" t="s">
        <v>371</v>
      </c>
      <c r="D43" s="27"/>
      <c r="E43" s="20" t="s">
        <v>15</v>
      </c>
      <c r="F43" s="22" t="s">
        <v>372</v>
      </c>
      <c r="G43" s="22" t="s">
        <v>49</v>
      </c>
      <c r="H43" s="22" t="s">
        <v>8</v>
      </c>
      <c r="J43" s="22" t="s">
        <v>23</v>
      </c>
      <c r="K43" s="56">
        <f>2*36</f>
        <v>72</v>
      </c>
      <c r="L43" s="56">
        <v>6</v>
      </c>
      <c r="M43" s="55">
        <f>Tabulka134[[#This Row],[KS]]*Tabulka134[[#This Row],[PŘÍKON SVÍTIDLA JEDN (W)]]</f>
        <v>432</v>
      </c>
      <c r="N43" s="4" t="s">
        <v>17</v>
      </c>
    </row>
    <row r="44" spans="3:14" s="22" customFormat="1" x14ac:dyDescent="0.2">
      <c r="D44" s="27"/>
      <c r="E44" s="20" t="s">
        <v>15</v>
      </c>
      <c r="F44" s="22" t="s">
        <v>373</v>
      </c>
      <c r="G44" s="22" t="s">
        <v>374</v>
      </c>
      <c r="H44" s="22" t="s">
        <v>8</v>
      </c>
      <c r="J44" s="22" t="s">
        <v>23</v>
      </c>
      <c r="K44" s="56">
        <f>2*36</f>
        <v>72</v>
      </c>
      <c r="L44" s="56">
        <v>8</v>
      </c>
      <c r="M44" s="55">
        <f>Tabulka134[[#This Row],[KS]]*Tabulka134[[#This Row],[PŘÍKON SVÍTIDLA JEDN (W)]]</f>
        <v>576</v>
      </c>
      <c r="N44" s="4" t="s">
        <v>17</v>
      </c>
    </row>
    <row r="45" spans="3:14" s="22" customFormat="1" x14ac:dyDescent="0.2">
      <c r="C45" s="27"/>
      <c r="D45" s="27"/>
      <c r="E45" s="20" t="s">
        <v>15</v>
      </c>
      <c r="F45" s="22" t="s">
        <v>373</v>
      </c>
      <c r="G45" s="22" t="s">
        <v>374</v>
      </c>
      <c r="H45" s="22" t="s">
        <v>8</v>
      </c>
      <c r="K45" s="56">
        <v>200</v>
      </c>
      <c r="L45" s="56">
        <v>1</v>
      </c>
      <c r="M45" s="55">
        <f>Tabulka134[[#This Row],[KS]]*Tabulka134[[#This Row],[PŘÍKON SVÍTIDLA JEDN (W)]]</f>
        <v>200</v>
      </c>
      <c r="N45" s="4" t="s">
        <v>93</v>
      </c>
    </row>
    <row r="46" spans="3:14" s="22" customFormat="1" x14ac:dyDescent="0.2">
      <c r="C46" s="27"/>
      <c r="D46" s="27"/>
      <c r="E46" s="20" t="s">
        <v>15</v>
      </c>
      <c r="F46" s="22" t="s">
        <v>373</v>
      </c>
      <c r="G46" s="22" t="s">
        <v>374</v>
      </c>
      <c r="H46" s="22" t="s">
        <v>8</v>
      </c>
      <c r="K46" s="56">
        <v>200</v>
      </c>
      <c r="L46" s="56">
        <v>6</v>
      </c>
      <c r="M46" s="55">
        <f>Tabulka134[[#This Row],[KS]]*Tabulka134[[#This Row],[PŘÍKON SVÍTIDLA JEDN (W)]]</f>
        <v>1200</v>
      </c>
      <c r="N46" s="4" t="s">
        <v>93</v>
      </c>
    </row>
    <row r="47" spans="3:14" s="22" customFormat="1" x14ac:dyDescent="0.2">
      <c r="C47" s="27"/>
      <c r="D47" s="27"/>
      <c r="E47" s="20" t="s">
        <v>15</v>
      </c>
      <c r="F47" s="22" t="s">
        <v>375</v>
      </c>
      <c r="G47" s="22" t="s">
        <v>375</v>
      </c>
      <c r="H47" s="22" t="s">
        <v>8</v>
      </c>
      <c r="J47" s="22" t="s">
        <v>23</v>
      </c>
      <c r="K47" s="56">
        <f>2*36</f>
        <v>72</v>
      </c>
      <c r="L47" s="56">
        <v>11</v>
      </c>
      <c r="M47" s="55">
        <f>Tabulka134[[#This Row],[KS]]*Tabulka134[[#This Row],[PŘÍKON SVÍTIDLA JEDN (W)]]</f>
        <v>792</v>
      </c>
      <c r="N47" s="4" t="s">
        <v>93</v>
      </c>
    </row>
    <row r="48" spans="3:14" s="22" customFormat="1" x14ac:dyDescent="0.2">
      <c r="C48" s="27"/>
      <c r="D48" s="27"/>
      <c r="E48" s="20" t="s">
        <v>15</v>
      </c>
      <c r="F48" s="22" t="s">
        <v>375</v>
      </c>
      <c r="G48" s="22" t="s">
        <v>375</v>
      </c>
      <c r="H48" s="22" t="s">
        <v>8</v>
      </c>
      <c r="K48" s="56">
        <v>200</v>
      </c>
      <c r="L48" s="56">
        <v>2</v>
      </c>
      <c r="M48" s="55">
        <f>Tabulka134[[#This Row],[KS]]*Tabulka134[[#This Row],[PŘÍKON SVÍTIDLA JEDN (W)]]</f>
        <v>400</v>
      </c>
      <c r="N48" s="4" t="s">
        <v>93</v>
      </c>
    </row>
    <row r="49" spans="3:15" s="22" customFormat="1" x14ac:dyDescent="0.2">
      <c r="C49" s="27"/>
      <c r="D49" s="27"/>
      <c r="E49" s="20" t="s">
        <v>15</v>
      </c>
      <c r="F49" s="22" t="s">
        <v>376</v>
      </c>
      <c r="G49" s="22" t="s">
        <v>29</v>
      </c>
      <c r="H49" s="22" t="s">
        <v>8</v>
      </c>
      <c r="I49" s="1"/>
      <c r="J49" s="22" t="s">
        <v>23</v>
      </c>
      <c r="K49" s="56">
        <f>2*36</f>
        <v>72</v>
      </c>
      <c r="L49" s="56">
        <v>2</v>
      </c>
      <c r="M49" s="55">
        <f>Tabulka134[[#This Row],[KS]]*Tabulka134[[#This Row],[PŘÍKON SVÍTIDLA JEDN (W)]]</f>
        <v>144</v>
      </c>
      <c r="N49" s="4" t="s">
        <v>17</v>
      </c>
    </row>
    <row r="50" spans="3:15" x14ac:dyDescent="0.2">
      <c r="E50" s="20" t="s">
        <v>15</v>
      </c>
      <c r="F50" s="22" t="s">
        <v>377</v>
      </c>
      <c r="G50" s="22" t="s">
        <v>29</v>
      </c>
      <c r="H50" s="22" t="s">
        <v>8</v>
      </c>
      <c r="I50" s="22"/>
      <c r="J50" s="22"/>
      <c r="K50" s="56">
        <v>200</v>
      </c>
      <c r="L50" s="56">
        <v>2</v>
      </c>
      <c r="M50" s="55">
        <f>Tabulka134[[#This Row],[KS]]*Tabulka134[[#This Row],[PŘÍKON SVÍTIDLA JEDN (W)]]</f>
        <v>400</v>
      </c>
      <c r="N50" s="4" t="s">
        <v>93</v>
      </c>
    </row>
    <row r="51" spans="3:15" x14ac:dyDescent="0.2">
      <c r="E51" s="20" t="s">
        <v>15</v>
      </c>
      <c r="F51" s="22" t="s">
        <v>378</v>
      </c>
      <c r="G51" s="22" t="s">
        <v>378</v>
      </c>
      <c r="H51" s="22" t="s">
        <v>8</v>
      </c>
      <c r="K51" s="56">
        <v>200</v>
      </c>
      <c r="L51" s="56">
        <v>6</v>
      </c>
      <c r="M51" s="55">
        <f>Tabulka134[[#This Row],[KS]]*Tabulka134[[#This Row],[PŘÍKON SVÍTIDLA JEDN (W)]]</f>
        <v>1200</v>
      </c>
      <c r="N51" s="4" t="s">
        <v>93</v>
      </c>
    </row>
    <row r="52" spans="3:15" x14ac:dyDescent="0.2">
      <c r="E52" s="23" t="s">
        <v>15</v>
      </c>
      <c r="F52" s="23" t="s">
        <v>379</v>
      </c>
      <c r="G52" s="23" t="s">
        <v>379</v>
      </c>
      <c r="H52" s="23" t="s">
        <v>8</v>
      </c>
      <c r="I52" s="3"/>
      <c r="J52" s="3" t="s">
        <v>23</v>
      </c>
      <c r="K52" s="57">
        <f>2*36</f>
        <v>72</v>
      </c>
      <c r="L52" s="57">
        <v>2</v>
      </c>
      <c r="M52" s="57">
        <f>Tabulka134[[#This Row],[KS]]*Tabulka134[[#This Row],[PŘÍKON SVÍTIDLA JEDN (W)]]</f>
        <v>144</v>
      </c>
      <c r="N52" s="10" t="s">
        <v>17</v>
      </c>
    </row>
    <row r="53" spans="3:15" x14ac:dyDescent="0.2">
      <c r="D53" s="65" t="s">
        <v>380</v>
      </c>
      <c r="E53" s="20" t="s">
        <v>15</v>
      </c>
      <c r="F53" s="22" t="s">
        <v>52</v>
      </c>
      <c r="G53" s="22" t="s">
        <v>52</v>
      </c>
      <c r="H53" s="22" t="s">
        <v>8</v>
      </c>
      <c r="J53" s="22" t="s">
        <v>23</v>
      </c>
      <c r="K53" s="56">
        <f>2*36</f>
        <v>72</v>
      </c>
      <c r="L53" s="56">
        <v>14</v>
      </c>
      <c r="M53" s="55">
        <f>Tabulka134[[#This Row],[KS]]*Tabulka134[[#This Row],[PŘÍKON SVÍTIDLA JEDN (W)]]</f>
        <v>1008</v>
      </c>
      <c r="N53" s="4" t="s">
        <v>17</v>
      </c>
    </row>
    <row r="54" spans="3:15" x14ac:dyDescent="0.2">
      <c r="E54" s="20" t="s">
        <v>15</v>
      </c>
      <c r="F54" s="20" t="s">
        <v>381</v>
      </c>
      <c r="G54" s="20" t="s">
        <v>383</v>
      </c>
      <c r="H54" s="20" t="s">
        <v>8</v>
      </c>
      <c r="I54" s="7"/>
      <c r="J54" s="22" t="s">
        <v>23</v>
      </c>
      <c r="K54" s="56">
        <f>2*36</f>
        <v>72</v>
      </c>
      <c r="L54" s="56">
        <v>6</v>
      </c>
      <c r="M54" s="55">
        <f>Tabulka134[[#This Row],[KS]]*Tabulka134[[#This Row],[PŘÍKON SVÍTIDLA JEDN (W)]]</f>
        <v>432</v>
      </c>
      <c r="N54" s="4" t="s">
        <v>17</v>
      </c>
      <c r="O54" s="7"/>
    </row>
    <row r="55" spans="3:15" x14ac:dyDescent="0.2">
      <c r="D55" s="46"/>
      <c r="E55" s="20" t="s">
        <v>15</v>
      </c>
      <c r="F55" s="20" t="s">
        <v>381</v>
      </c>
      <c r="G55" s="20" t="s">
        <v>383</v>
      </c>
      <c r="H55" s="22" t="s">
        <v>8</v>
      </c>
      <c r="K55" s="56">
        <v>58</v>
      </c>
      <c r="L55" s="56">
        <v>2</v>
      </c>
      <c r="M55" s="55">
        <f>Tabulka134[[#This Row],[KS]]*Tabulka134[[#This Row],[PŘÍKON SVÍTIDLA JEDN (W)]]</f>
        <v>116</v>
      </c>
      <c r="N55" s="4" t="s">
        <v>17</v>
      </c>
    </row>
    <row r="56" spans="3:15" x14ac:dyDescent="0.2">
      <c r="E56" s="20" t="s">
        <v>15</v>
      </c>
      <c r="F56" s="22" t="s">
        <v>382</v>
      </c>
      <c r="G56" s="22" t="s">
        <v>383</v>
      </c>
      <c r="H56" s="22" t="s">
        <v>8</v>
      </c>
      <c r="I56" s="22"/>
      <c r="J56" s="22" t="s">
        <v>23</v>
      </c>
      <c r="K56" s="56">
        <f>2*36</f>
        <v>72</v>
      </c>
      <c r="L56" s="56">
        <v>15</v>
      </c>
      <c r="M56" s="55">
        <f>Tabulka134[[#This Row],[KS]]*Tabulka134[[#This Row],[PŘÍKON SVÍTIDLA JEDN (W)]]</f>
        <v>1080</v>
      </c>
      <c r="N56" s="4" t="s">
        <v>17</v>
      </c>
    </row>
    <row r="57" spans="3:15" x14ac:dyDescent="0.2">
      <c r="E57" s="20" t="s">
        <v>15</v>
      </c>
      <c r="F57" s="22" t="s">
        <v>382</v>
      </c>
      <c r="G57" s="22" t="s">
        <v>383</v>
      </c>
      <c r="H57" s="22" t="s">
        <v>8</v>
      </c>
      <c r="I57" s="22"/>
      <c r="J57" s="22"/>
      <c r="K57" s="56">
        <v>58</v>
      </c>
      <c r="L57" s="56">
        <v>2</v>
      </c>
      <c r="M57" s="55">
        <f>Tabulka134[[#This Row],[KS]]*Tabulka134[[#This Row],[PŘÍKON SVÍTIDLA JEDN (W)]]</f>
        <v>116</v>
      </c>
      <c r="N57" s="4" t="s">
        <v>17</v>
      </c>
    </row>
    <row r="58" spans="3:15" x14ac:dyDescent="0.2">
      <c r="E58" s="20" t="s">
        <v>15</v>
      </c>
      <c r="F58" s="22" t="s">
        <v>384</v>
      </c>
      <c r="G58" s="22" t="s">
        <v>383</v>
      </c>
      <c r="H58" s="22" t="s">
        <v>8</v>
      </c>
      <c r="I58" s="22"/>
      <c r="J58" s="22" t="s">
        <v>23</v>
      </c>
      <c r="K58" s="56">
        <f>2*36</f>
        <v>72</v>
      </c>
      <c r="L58" s="56">
        <v>15</v>
      </c>
      <c r="M58" s="55">
        <f>Tabulka134[[#This Row],[KS]]*Tabulka134[[#This Row],[PŘÍKON SVÍTIDLA JEDN (W)]]</f>
        <v>1080</v>
      </c>
      <c r="N58" s="4" t="s">
        <v>17</v>
      </c>
    </row>
    <row r="59" spans="3:15" x14ac:dyDescent="0.2">
      <c r="E59" s="20" t="s">
        <v>15</v>
      </c>
      <c r="F59" s="22" t="s">
        <v>384</v>
      </c>
      <c r="G59" s="22" t="s">
        <v>383</v>
      </c>
      <c r="H59" s="22" t="s">
        <v>8</v>
      </c>
      <c r="J59" s="22"/>
      <c r="K59" s="56">
        <v>58</v>
      </c>
      <c r="L59" s="56">
        <v>2</v>
      </c>
      <c r="M59" s="55">
        <f>Tabulka134[[#This Row],[KS]]*Tabulka134[[#This Row],[PŘÍKON SVÍTIDLA JEDN (W)]]</f>
        <v>116</v>
      </c>
      <c r="N59" s="4" t="s">
        <v>17</v>
      </c>
    </row>
    <row r="60" spans="3:15" x14ac:dyDescent="0.2">
      <c r="E60" s="20" t="s">
        <v>15</v>
      </c>
      <c r="F60" s="22" t="s">
        <v>385</v>
      </c>
      <c r="G60" s="22" t="s">
        <v>383</v>
      </c>
      <c r="H60" s="22" t="s">
        <v>8</v>
      </c>
      <c r="J60" s="22" t="s">
        <v>23</v>
      </c>
      <c r="K60" s="56">
        <f>2*36</f>
        <v>72</v>
      </c>
      <c r="L60" s="56">
        <v>15</v>
      </c>
      <c r="M60" s="55">
        <f>Tabulka134[[#This Row],[KS]]*Tabulka134[[#This Row],[PŘÍKON SVÍTIDLA JEDN (W)]]</f>
        <v>1080</v>
      </c>
      <c r="N60" s="4" t="s">
        <v>17</v>
      </c>
    </row>
    <row r="61" spans="3:15" x14ac:dyDescent="0.2">
      <c r="E61" s="20" t="s">
        <v>15</v>
      </c>
      <c r="F61" s="22" t="s">
        <v>385</v>
      </c>
      <c r="G61" s="22" t="s">
        <v>383</v>
      </c>
      <c r="H61" s="22" t="s">
        <v>8</v>
      </c>
      <c r="J61" s="22"/>
      <c r="K61" s="56">
        <v>58</v>
      </c>
      <c r="L61" s="56">
        <v>2</v>
      </c>
      <c r="M61" s="55">
        <f>Tabulka134[[#This Row],[KS]]*Tabulka134[[#This Row],[PŘÍKON SVÍTIDLA JEDN (W)]]</f>
        <v>116</v>
      </c>
      <c r="N61" s="4" t="s">
        <v>17</v>
      </c>
    </row>
    <row r="62" spans="3:15" x14ac:dyDescent="0.2">
      <c r="E62" s="20" t="s">
        <v>15</v>
      </c>
      <c r="F62" s="22" t="s">
        <v>386</v>
      </c>
      <c r="G62" s="22" t="s">
        <v>387</v>
      </c>
      <c r="H62" s="22" t="s">
        <v>8</v>
      </c>
      <c r="J62" s="22" t="s">
        <v>23</v>
      </c>
      <c r="K62" s="56">
        <f>2*36</f>
        <v>72</v>
      </c>
      <c r="L62" s="56">
        <v>3</v>
      </c>
      <c r="M62" s="55">
        <f>Tabulka134[[#This Row],[KS]]*Tabulka134[[#This Row],[PŘÍKON SVÍTIDLA JEDN (W)]]</f>
        <v>216</v>
      </c>
      <c r="N62" s="4" t="s">
        <v>17</v>
      </c>
    </row>
    <row r="63" spans="3:15" x14ac:dyDescent="0.2">
      <c r="E63" s="20" t="s">
        <v>15</v>
      </c>
      <c r="F63" s="22" t="s">
        <v>388</v>
      </c>
      <c r="G63" s="22" t="s">
        <v>33</v>
      </c>
      <c r="H63" s="22" t="s">
        <v>8</v>
      </c>
      <c r="J63" s="22"/>
      <c r="K63" s="56">
        <v>200</v>
      </c>
      <c r="L63" s="56">
        <v>4</v>
      </c>
      <c r="M63" s="55">
        <f>Tabulka134[[#This Row],[KS]]*Tabulka134[[#This Row],[PŘÍKON SVÍTIDLA JEDN (W)]]</f>
        <v>800</v>
      </c>
      <c r="N63" s="4" t="s">
        <v>93</v>
      </c>
    </row>
    <row r="64" spans="3:15" x14ac:dyDescent="0.2">
      <c r="E64" s="20" t="s">
        <v>15</v>
      </c>
      <c r="F64" s="22" t="s">
        <v>388</v>
      </c>
      <c r="G64" s="22" t="s">
        <v>33</v>
      </c>
      <c r="H64" s="20" t="s">
        <v>8</v>
      </c>
      <c r="I64" s="7"/>
      <c r="J64" s="22" t="s">
        <v>23</v>
      </c>
      <c r="K64" s="56">
        <f>2*36</f>
        <v>72</v>
      </c>
      <c r="L64" s="56">
        <v>2</v>
      </c>
      <c r="M64" s="55">
        <f>Tabulka134[[#This Row],[KS]]*Tabulka134[[#This Row],[PŘÍKON SVÍTIDLA JEDN (W)]]</f>
        <v>144</v>
      </c>
      <c r="N64" s="4" t="s">
        <v>17</v>
      </c>
      <c r="O64" s="7"/>
    </row>
    <row r="65" spans="4:15" x14ac:dyDescent="0.2">
      <c r="D65" s="46"/>
      <c r="E65" s="20" t="s">
        <v>15</v>
      </c>
      <c r="F65" s="22" t="s">
        <v>389</v>
      </c>
      <c r="G65" s="22" t="s">
        <v>57</v>
      </c>
      <c r="H65" s="22" t="s">
        <v>8</v>
      </c>
      <c r="K65" s="56">
        <v>60</v>
      </c>
      <c r="L65" s="56">
        <v>1</v>
      </c>
      <c r="M65" s="55">
        <f>Tabulka134[[#This Row],[KS]]*Tabulka134[[#This Row],[PŘÍKON SVÍTIDLA JEDN (W)]]</f>
        <v>60</v>
      </c>
      <c r="N65" s="4" t="s">
        <v>17</v>
      </c>
    </row>
    <row r="66" spans="4:15" x14ac:dyDescent="0.2">
      <c r="E66" s="20" t="s">
        <v>15</v>
      </c>
      <c r="F66" s="22" t="s">
        <v>390</v>
      </c>
      <c r="G66" s="22" t="s">
        <v>33</v>
      </c>
      <c r="H66" s="22" t="s">
        <v>8</v>
      </c>
      <c r="K66" s="56">
        <v>200</v>
      </c>
      <c r="L66" s="56">
        <v>4</v>
      </c>
      <c r="M66" s="55">
        <f>Tabulka134[[#This Row],[KS]]*Tabulka134[[#This Row],[PŘÍKON SVÍTIDLA JEDN (W)]]</f>
        <v>800</v>
      </c>
      <c r="N66" s="4" t="s">
        <v>93</v>
      </c>
    </row>
    <row r="67" spans="4:15" x14ac:dyDescent="0.2">
      <c r="E67" s="23" t="s">
        <v>15</v>
      </c>
      <c r="F67" s="23" t="s">
        <v>390</v>
      </c>
      <c r="G67" s="23" t="s">
        <v>33</v>
      </c>
      <c r="H67" s="23" t="s">
        <v>8</v>
      </c>
      <c r="I67" s="3"/>
      <c r="J67" s="23" t="s">
        <v>23</v>
      </c>
      <c r="K67" s="57">
        <f>2*36</f>
        <v>72</v>
      </c>
      <c r="L67" s="57">
        <v>2</v>
      </c>
      <c r="M67" s="57">
        <f>Tabulka134[[#This Row],[KS]]*Tabulka134[[#This Row],[PŘÍKON SVÍTIDLA JEDN (W)]]</f>
        <v>144</v>
      </c>
      <c r="N67" s="10" t="s">
        <v>17</v>
      </c>
    </row>
    <row r="68" spans="4:15" x14ac:dyDescent="0.2">
      <c r="E68" s="20" t="s">
        <v>50</v>
      </c>
      <c r="F68" s="22" t="s">
        <v>52</v>
      </c>
      <c r="G68" s="22" t="s">
        <v>52</v>
      </c>
      <c r="H68" s="22" t="s">
        <v>8</v>
      </c>
      <c r="J68" s="22" t="s">
        <v>23</v>
      </c>
      <c r="K68" s="56">
        <f>2*36</f>
        <v>72</v>
      </c>
      <c r="L68" s="56">
        <v>18</v>
      </c>
      <c r="M68" s="55">
        <f>Tabulka134[[#This Row],[KS]]*Tabulka134[[#This Row],[PŘÍKON SVÍTIDLA JEDN (W)]]</f>
        <v>1296</v>
      </c>
      <c r="N68" s="4" t="s">
        <v>17</v>
      </c>
    </row>
    <row r="69" spans="4:15" x14ac:dyDescent="0.2">
      <c r="E69" s="20" t="s">
        <v>50</v>
      </c>
      <c r="F69" s="22" t="s">
        <v>391</v>
      </c>
      <c r="G69" s="22" t="s">
        <v>57</v>
      </c>
      <c r="H69" s="22" t="s">
        <v>8</v>
      </c>
      <c r="K69" s="56">
        <v>60</v>
      </c>
      <c r="L69" s="56">
        <v>1</v>
      </c>
      <c r="M69" s="55">
        <f>Tabulka134[[#This Row],[KS]]*Tabulka134[[#This Row],[PŘÍKON SVÍTIDLA JEDN (W)]]</f>
        <v>60</v>
      </c>
      <c r="N69" s="4" t="s">
        <v>17</v>
      </c>
    </row>
    <row r="70" spans="4:15" x14ac:dyDescent="0.2">
      <c r="E70" s="20" t="s">
        <v>50</v>
      </c>
      <c r="F70" s="22" t="s">
        <v>392</v>
      </c>
      <c r="G70" s="22" t="s">
        <v>33</v>
      </c>
      <c r="H70" s="22" t="s">
        <v>8</v>
      </c>
      <c r="J70" s="22"/>
      <c r="K70" s="56">
        <v>200</v>
      </c>
      <c r="L70" s="56">
        <v>4</v>
      </c>
      <c r="M70" s="55">
        <f>Tabulka134[[#This Row],[KS]]*Tabulka134[[#This Row],[PŘÍKON SVÍTIDLA JEDN (W)]]</f>
        <v>800</v>
      </c>
      <c r="N70" s="4" t="s">
        <v>93</v>
      </c>
    </row>
    <row r="71" spans="4:15" x14ac:dyDescent="0.2">
      <c r="E71" s="20" t="s">
        <v>50</v>
      </c>
      <c r="F71" s="22" t="s">
        <v>392</v>
      </c>
      <c r="G71" s="22" t="s">
        <v>33</v>
      </c>
      <c r="H71" s="22" t="s">
        <v>8</v>
      </c>
      <c r="J71" s="22"/>
      <c r="K71" s="56">
        <v>60</v>
      </c>
      <c r="L71" s="56">
        <v>1</v>
      </c>
      <c r="M71" s="55">
        <f>Tabulka134[[#This Row],[KS]]*Tabulka134[[#This Row],[PŘÍKON SVÍTIDLA JEDN (W)]]</f>
        <v>60</v>
      </c>
      <c r="N71" s="4" t="s">
        <v>17</v>
      </c>
    </row>
    <row r="72" spans="4:15" x14ac:dyDescent="0.2">
      <c r="E72" s="20" t="s">
        <v>50</v>
      </c>
      <c r="F72" s="22" t="s">
        <v>392</v>
      </c>
      <c r="G72" s="22" t="s">
        <v>33</v>
      </c>
      <c r="H72" s="22" t="s">
        <v>8</v>
      </c>
      <c r="J72" s="22" t="s">
        <v>23</v>
      </c>
      <c r="K72" s="56">
        <f>2*36</f>
        <v>72</v>
      </c>
      <c r="L72" s="56">
        <v>2</v>
      </c>
      <c r="M72" s="55">
        <f>Tabulka134[[#This Row],[KS]]*Tabulka134[[#This Row],[PŘÍKON SVÍTIDLA JEDN (W)]]</f>
        <v>144</v>
      </c>
      <c r="N72" s="4" t="s">
        <v>17</v>
      </c>
    </row>
    <row r="73" spans="4:15" x14ac:dyDescent="0.2">
      <c r="E73" s="20" t="s">
        <v>50</v>
      </c>
      <c r="F73" s="22" t="s">
        <v>393</v>
      </c>
      <c r="G73" s="22" t="s">
        <v>383</v>
      </c>
      <c r="H73" s="22" t="s">
        <v>8</v>
      </c>
      <c r="J73" s="22" t="s">
        <v>23</v>
      </c>
      <c r="K73" s="56">
        <f>2*36</f>
        <v>72</v>
      </c>
      <c r="L73" s="56">
        <v>6</v>
      </c>
      <c r="M73" s="55">
        <f>Tabulka134[[#This Row],[KS]]*Tabulka134[[#This Row],[PŘÍKON SVÍTIDLA JEDN (W)]]</f>
        <v>432</v>
      </c>
      <c r="N73" s="4" t="s">
        <v>17</v>
      </c>
    </row>
    <row r="74" spans="4:15" x14ac:dyDescent="0.2">
      <c r="E74" s="20" t="s">
        <v>50</v>
      </c>
      <c r="F74" s="22" t="s">
        <v>394</v>
      </c>
      <c r="G74" s="22" t="s">
        <v>383</v>
      </c>
      <c r="H74" s="22" t="s">
        <v>8</v>
      </c>
      <c r="J74" s="22" t="s">
        <v>23</v>
      </c>
      <c r="K74" s="56">
        <f>2*36</f>
        <v>72</v>
      </c>
      <c r="L74" s="56">
        <v>15</v>
      </c>
      <c r="M74" s="55">
        <f>Tabulka134[[#This Row],[KS]]*Tabulka134[[#This Row],[PŘÍKON SVÍTIDLA JEDN (W)]]</f>
        <v>1080</v>
      </c>
      <c r="N74" s="4" t="s">
        <v>17</v>
      </c>
    </row>
    <row r="75" spans="4:15" x14ac:dyDescent="0.2">
      <c r="E75" s="20" t="s">
        <v>50</v>
      </c>
      <c r="F75" s="22" t="s">
        <v>394</v>
      </c>
      <c r="G75" s="22" t="s">
        <v>383</v>
      </c>
      <c r="H75" s="22" t="s">
        <v>8</v>
      </c>
      <c r="K75" s="56">
        <v>58</v>
      </c>
      <c r="L75" s="56">
        <v>2</v>
      </c>
      <c r="M75" s="55">
        <f>Tabulka134[[#This Row],[KS]]*Tabulka134[[#This Row],[PŘÍKON SVÍTIDLA JEDN (W)]]</f>
        <v>116</v>
      </c>
      <c r="N75" s="4" t="s">
        <v>17</v>
      </c>
    </row>
    <row r="76" spans="4:15" x14ac:dyDescent="0.2">
      <c r="E76" s="20" t="s">
        <v>50</v>
      </c>
      <c r="F76" s="22" t="s">
        <v>395</v>
      </c>
      <c r="G76" s="22" t="s">
        <v>383</v>
      </c>
      <c r="H76" s="22" t="s">
        <v>8</v>
      </c>
      <c r="J76" s="22" t="s">
        <v>23</v>
      </c>
      <c r="K76" s="56">
        <f>2*36</f>
        <v>72</v>
      </c>
      <c r="L76" s="56">
        <v>15</v>
      </c>
      <c r="M76" s="55">
        <f>Tabulka134[[#This Row],[KS]]*Tabulka134[[#This Row],[PŘÍKON SVÍTIDLA JEDN (W)]]</f>
        <v>1080</v>
      </c>
      <c r="N76" s="4" t="s">
        <v>17</v>
      </c>
    </row>
    <row r="77" spans="4:15" x14ac:dyDescent="0.2">
      <c r="E77" s="20" t="s">
        <v>50</v>
      </c>
      <c r="F77" s="22" t="s">
        <v>395</v>
      </c>
      <c r="G77" s="22" t="s">
        <v>383</v>
      </c>
      <c r="H77" s="22" t="s">
        <v>8</v>
      </c>
      <c r="K77" s="56">
        <v>58</v>
      </c>
      <c r="L77" s="56">
        <v>2</v>
      </c>
      <c r="M77" s="55">
        <f>Tabulka134[[#This Row],[KS]]*Tabulka134[[#This Row],[PŘÍKON SVÍTIDLA JEDN (W)]]</f>
        <v>116</v>
      </c>
      <c r="N77" s="4" t="s">
        <v>17</v>
      </c>
    </row>
    <row r="78" spans="4:15" x14ac:dyDescent="0.2">
      <c r="E78" s="20" t="s">
        <v>50</v>
      </c>
      <c r="F78" s="22" t="s">
        <v>396</v>
      </c>
      <c r="G78" s="22" t="s">
        <v>383</v>
      </c>
      <c r="H78" s="20" t="s">
        <v>8</v>
      </c>
      <c r="I78" s="7"/>
      <c r="J78" s="22" t="s">
        <v>23</v>
      </c>
      <c r="K78" s="56">
        <f>2*36</f>
        <v>72</v>
      </c>
      <c r="L78" s="56">
        <v>15</v>
      </c>
      <c r="M78" s="55">
        <f>Tabulka134[[#This Row],[KS]]*Tabulka134[[#This Row],[PŘÍKON SVÍTIDLA JEDN (W)]]</f>
        <v>1080</v>
      </c>
      <c r="N78" s="4" t="s">
        <v>17</v>
      </c>
      <c r="O78" s="7"/>
    </row>
    <row r="79" spans="4:15" x14ac:dyDescent="0.2">
      <c r="D79" s="46"/>
      <c r="E79" s="20" t="s">
        <v>50</v>
      </c>
      <c r="F79" s="22" t="s">
        <v>396</v>
      </c>
      <c r="G79" s="22" t="s">
        <v>383</v>
      </c>
      <c r="H79" s="22" t="s">
        <v>8</v>
      </c>
      <c r="K79" s="56">
        <v>58</v>
      </c>
      <c r="L79" s="56">
        <v>2</v>
      </c>
      <c r="M79" s="55">
        <f>Tabulka134[[#This Row],[KS]]*Tabulka134[[#This Row],[PŘÍKON SVÍTIDLA JEDN (W)]]</f>
        <v>116</v>
      </c>
      <c r="N79" s="4" t="s">
        <v>17</v>
      </c>
    </row>
    <row r="80" spans="4:15" x14ac:dyDescent="0.2">
      <c r="E80" s="20" t="s">
        <v>50</v>
      </c>
      <c r="F80" s="22" t="s">
        <v>397</v>
      </c>
      <c r="G80" s="22" t="s">
        <v>383</v>
      </c>
      <c r="H80" s="22" t="s">
        <v>8</v>
      </c>
      <c r="J80" s="22" t="s">
        <v>23</v>
      </c>
      <c r="K80" s="56">
        <f>2*36</f>
        <v>72</v>
      </c>
      <c r="L80" s="56">
        <v>15</v>
      </c>
      <c r="M80" s="55">
        <f>Tabulka134[[#This Row],[KS]]*Tabulka134[[#This Row],[PŘÍKON SVÍTIDLA JEDN (W)]]</f>
        <v>1080</v>
      </c>
      <c r="N80" s="4" t="s">
        <v>17</v>
      </c>
    </row>
    <row r="81" spans="5:14" x14ac:dyDescent="0.2">
      <c r="E81" s="20" t="s">
        <v>50</v>
      </c>
      <c r="F81" s="22" t="s">
        <v>397</v>
      </c>
      <c r="G81" s="22" t="s">
        <v>383</v>
      </c>
      <c r="H81" s="22" t="s">
        <v>8</v>
      </c>
      <c r="K81" s="56">
        <v>58</v>
      </c>
      <c r="L81" s="56">
        <v>2</v>
      </c>
      <c r="M81" s="55">
        <f>Tabulka134[[#This Row],[KS]]*Tabulka134[[#This Row],[PŘÍKON SVÍTIDLA JEDN (W)]]</f>
        <v>116</v>
      </c>
      <c r="N81" s="4" t="s">
        <v>17</v>
      </c>
    </row>
    <row r="82" spans="5:14" x14ac:dyDescent="0.2">
      <c r="E82" s="20" t="s">
        <v>50</v>
      </c>
      <c r="F82" s="22" t="s">
        <v>398</v>
      </c>
      <c r="G82" s="22" t="s">
        <v>387</v>
      </c>
      <c r="H82" s="22" t="s">
        <v>8</v>
      </c>
      <c r="J82" s="22" t="s">
        <v>23</v>
      </c>
      <c r="K82" s="56">
        <f>2*36</f>
        <v>72</v>
      </c>
      <c r="L82" s="56">
        <v>3</v>
      </c>
      <c r="M82" s="55">
        <f>Tabulka134[[#This Row],[KS]]*Tabulka134[[#This Row],[PŘÍKON SVÍTIDLA JEDN (W)]]</f>
        <v>216</v>
      </c>
      <c r="N82" s="4" t="s">
        <v>17</v>
      </c>
    </row>
    <row r="83" spans="5:14" x14ac:dyDescent="0.2">
      <c r="E83" s="20" t="s">
        <v>50</v>
      </c>
      <c r="F83" s="22" t="s">
        <v>399</v>
      </c>
      <c r="G83" s="22" t="s">
        <v>33</v>
      </c>
      <c r="H83" s="22" t="s">
        <v>8</v>
      </c>
      <c r="J83" s="66"/>
      <c r="K83" s="56">
        <v>200</v>
      </c>
      <c r="L83" s="56">
        <v>4</v>
      </c>
      <c r="M83" s="55">
        <f>Tabulka134[[#This Row],[KS]]*Tabulka134[[#This Row],[PŘÍKON SVÍTIDLA JEDN (W)]]</f>
        <v>800</v>
      </c>
      <c r="N83" s="4" t="s">
        <v>93</v>
      </c>
    </row>
    <row r="84" spans="5:14" x14ac:dyDescent="0.2">
      <c r="E84" s="23" t="s">
        <v>50</v>
      </c>
      <c r="F84" s="23" t="s">
        <v>399</v>
      </c>
      <c r="G84" s="23" t="s">
        <v>33</v>
      </c>
      <c r="H84" s="23" t="s">
        <v>8</v>
      </c>
      <c r="I84" s="3"/>
      <c r="J84" s="23" t="s">
        <v>23</v>
      </c>
      <c r="K84" s="57">
        <f>2*36</f>
        <v>72</v>
      </c>
      <c r="L84" s="57">
        <v>2</v>
      </c>
      <c r="M84" s="57">
        <f>Tabulka134[[#This Row],[KS]]*Tabulka134[[#This Row],[PŘÍKON SVÍTIDLA JEDN (W)]]</f>
        <v>144</v>
      </c>
      <c r="N84" s="10" t="s">
        <v>17</v>
      </c>
    </row>
    <row r="85" spans="5:14" x14ac:dyDescent="0.2">
      <c r="E85" s="20" t="s">
        <v>108</v>
      </c>
      <c r="F85" s="22" t="s">
        <v>52</v>
      </c>
      <c r="G85" s="22" t="s">
        <v>52</v>
      </c>
      <c r="H85" s="22" t="s">
        <v>8</v>
      </c>
      <c r="J85" s="22" t="s">
        <v>23</v>
      </c>
      <c r="K85" s="56">
        <f>2*36</f>
        <v>72</v>
      </c>
      <c r="L85" s="56">
        <v>12</v>
      </c>
      <c r="M85" s="55">
        <f>Tabulka134[[#This Row],[KS]]*Tabulka134[[#This Row],[PŘÍKON SVÍTIDLA JEDN (W)]]</f>
        <v>864</v>
      </c>
      <c r="N85" s="4" t="s">
        <v>17</v>
      </c>
    </row>
    <row r="86" spans="5:14" x14ac:dyDescent="0.2">
      <c r="E86" s="20" t="s">
        <v>108</v>
      </c>
      <c r="F86" s="22" t="s">
        <v>52</v>
      </c>
      <c r="G86" s="22" t="s">
        <v>52</v>
      </c>
      <c r="H86" s="22" t="s">
        <v>8</v>
      </c>
      <c r="J86" s="22" t="s">
        <v>23</v>
      </c>
      <c r="K86" s="56">
        <f>2*36</f>
        <v>72</v>
      </c>
      <c r="L86" s="56">
        <v>6</v>
      </c>
      <c r="M86" s="55">
        <f>Tabulka134[[#This Row],[KS]]*Tabulka134[[#This Row],[PŘÍKON SVÍTIDLA JEDN (W)]]</f>
        <v>432</v>
      </c>
      <c r="N86" s="4" t="s">
        <v>17</v>
      </c>
    </row>
    <row r="87" spans="5:14" x14ac:dyDescent="0.2">
      <c r="E87" s="20" t="s">
        <v>108</v>
      </c>
      <c r="F87" s="22" t="s">
        <v>400</v>
      </c>
      <c r="G87" s="22" t="s">
        <v>57</v>
      </c>
      <c r="H87" s="22" t="s">
        <v>8</v>
      </c>
      <c r="K87" s="56">
        <v>60</v>
      </c>
      <c r="L87" s="56">
        <v>1</v>
      </c>
      <c r="M87" s="55">
        <f>Tabulka134[[#This Row],[KS]]*Tabulka134[[#This Row],[PŘÍKON SVÍTIDLA JEDN (W)]]</f>
        <v>60</v>
      </c>
      <c r="N87" s="4" t="s">
        <v>17</v>
      </c>
    </row>
    <row r="88" spans="5:14" x14ac:dyDescent="0.2">
      <c r="E88" s="20" t="s">
        <v>108</v>
      </c>
      <c r="F88" s="22" t="s">
        <v>401</v>
      </c>
      <c r="G88" s="22" t="s">
        <v>33</v>
      </c>
      <c r="H88" s="22" t="s">
        <v>8</v>
      </c>
      <c r="K88" s="56">
        <v>200</v>
      </c>
      <c r="L88" s="56">
        <v>4</v>
      </c>
      <c r="M88" s="55">
        <f>Tabulka134[[#This Row],[KS]]*Tabulka134[[#This Row],[PŘÍKON SVÍTIDLA JEDN (W)]]</f>
        <v>800</v>
      </c>
      <c r="N88" s="4" t="s">
        <v>93</v>
      </c>
    </row>
    <row r="89" spans="5:14" x14ac:dyDescent="0.2">
      <c r="E89" s="20" t="s">
        <v>108</v>
      </c>
      <c r="F89" s="22" t="s">
        <v>401</v>
      </c>
      <c r="G89" s="22" t="s">
        <v>33</v>
      </c>
      <c r="H89" s="22" t="s">
        <v>8</v>
      </c>
      <c r="K89" s="56">
        <v>60</v>
      </c>
      <c r="L89" s="56">
        <v>1</v>
      </c>
      <c r="M89" s="55">
        <f>Tabulka134[[#This Row],[KS]]*Tabulka134[[#This Row],[PŘÍKON SVÍTIDLA JEDN (W)]]</f>
        <v>60</v>
      </c>
      <c r="N89" s="4" t="s">
        <v>17</v>
      </c>
    </row>
    <row r="90" spans="5:14" x14ac:dyDescent="0.2">
      <c r="E90" s="20" t="s">
        <v>108</v>
      </c>
      <c r="F90" s="22" t="s">
        <v>401</v>
      </c>
      <c r="G90" s="22" t="s">
        <v>33</v>
      </c>
      <c r="H90" s="22" t="s">
        <v>8</v>
      </c>
      <c r="J90" s="22" t="s">
        <v>23</v>
      </c>
      <c r="K90" s="56">
        <f>2*36</f>
        <v>72</v>
      </c>
      <c r="L90" s="56">
        <v>2</v>
      </c>
      <c r="M90" s="55">
        <f>Tabulka134[[#This Row],[KS]]*Tabulka134[[#This Row],[PŘÍKON SVÍTIDLA JEDN (W)]]</f>
        <v>144</v>
      </c>
      <c r="N90" s="4" t="s">
        <v>17</v>
      </c>
    </row>
    <row r="91" spans="5:14" x14ac:dyDescent="0.2">
      <c r="E91" s="20" t="s">
        <v>108</v>
      </c>
      <c r="F91" s="22" t="s">
        <v>402</v>
      </c>
      <c r="G91" s="22" t="s">
        <v>383</v>
      </c>
      <c r="H91" s="22" t="s">
        <v>8</v>
      </c>
      <c r="J91" s="22" t="s">
        <v>23</v>
      </c>
      <c r="K91" s="56">
        <f>2*36</f>
        <v>72</v>
      </c>
      <c r="L91" s="56">
        <v>6</v>
      </c>
      <c r="M91" s="55">
        <f>Tabulka134[[#This Row],[KS]]*Tabulka134[[#This Row],[PŘÍKON SVÍTIDLA JEDN (W)]]</f>
        <v>432</v>
      </c>
      <c r="N91" s="4" t="s">
        <v>17</v>
      </c>
    </row>
    <row r="92" spans="5:14" x14ac:dyDescent="0.2">
      <c r="E92" s="20" t="s">
        <v>108</v>
      </c>
      <c r="F92" s="22" t="s">
        <v>402</v>
      </c>
      <c r="G92" s="22" t="s">
        <v>383</v>
      </c>
      <c r="H92" s="22" t="s">
        <v>8</v>
      </c>
      <c r="K92" s="56">
        <v>58</v>
      </c>
      <c r="L92" s="56">
        <v>2</v>
      </c>
      <c r="M92" s="55">
        <f>Tabulka134[[#This Row],[KS]]*Tabulka134[[#This Row],[PŘÍKON SVÍTIDLA JEDN (W)]]</f>
        <v>116</v>
      </c>
      <c r="N92" s="4" t="s">
        <v>17</v>
      </c>
    </row>
    <row r="93" spans="5:14" x14ac:dyDescent="0.2">
      <c r="E93" s="20" t="s">
        <v>108</v>
      </c>
      <c r="F93" s="22" t="s">
        <v>403</v>
      </c>
      <c r="G93" s="22" t="s">
        <v>383</v>
      </c>
      <c r="H93" s="22" t="s">
        <v>8</v>
      </c>
      <c r="J93" s="22" t="s">
        <v>23</v>
      </c>
      <c r="K93" s="56">
        <f>2*36</f>
        <v>72</v>
      </c>
      <c r="L93" s="56">
        <v>15</v>
      </c>
      <c r="M93" s="55">
        <f>Tabulka134[[#This Row],[KS]]*Tabulka134[[#This Row],[PŘÍKON SVÍTIDLA JEDN (W)]]</f>
        <v>1080</v>
      </c>
      <c r="N93" s="4" t="s">
        <v>17</v>
      </c>
    </row>
    <row r="94" spans="5:14" x14ac:dyDescent="0.2">
      <c r="E94" s="20" t="s">
        <v>108</v>
      </c>
      <c r="F94" s="22" t="s">
        <v>403</v>
      </c>
      <c r="G94" s="22" t="s">
        <v>383</v>
      </c>
      <c r="H94" s="22" t="s">
        <v>8</v>
      </c>
      <c r="K94" s="56">
        <v>58</v>
      </c>
      <c r="L94" s="56">
        <v>2</v>
      </c>
      <c r="M94" s="55">
        <f>Tabulka134[[#This Row],[KS]]*Tabulka134[[#This Row],[PŘÍKON SVÍTIDLA JEDN (W)]]</f>
        <v>116</v>
      </c>
      <c r="N94" s="4" t="s">
        <v>17</v>
      </c>
    </row>
    <row r="95" spans="5:14" x14ac:dyDescent="0.2">
      <c r="E95" s="20" t="s">
        <v>108</v>
      </c>
      <c r="F95" s="22" t="s">
        <v>404</v>
      </c>
      <c r="G95" s="22" t="s">
        <v>383</v>
      </c>
      <c r="H95" s="22" t="s">
        <v>8</v>
      </c>
      <c r="J95" s="22" t="s">
        <v>23</v>
      </c>
      <c r="K95" s="56">
        <f>2*36</f>
        <v>72</v>
      </c>
      <c r="L95" s="56">
        <v>15</v>
      </c>
      <c r="M95" s="55">
        <f>Tabulka134[[#This Row],[KS]]*Tabulka134[[#This Row],[PŘÍKON SVÍTIDLA JEDN (W)]]</f>
        <v>1080</v>
      </c>
      <c r="N95" s="4" t="s">
        <v>17</v>
      </c>
    </row>
    <row r="96" spans="5:14" x14ac:dyDescent="0.2">
      <c r="E96" s="20" t="s">
        <v>108</v>
      </c>
      <c r="F96" s="22" t="s">
        <v>404</v>
      </c>
      <c r="G96" s="22" t="s">
        <v>383</v>
      </c>
      <c r="H96" s="22" t="s">
        <v>8</v>
      </c>
      <c r="K96" s="56">
        <v>58</v>
      </c>
      <c r="L96" s="56">
        <v>2</v>
      </c>
      <c r="M96" s="55">
        <f>Tabulka134[[#This Row],[KS]]*Tabulka134[[#This Row],[PŘÍKON SVÍTIDLA JEDN (W)]]</f>
        <v>116</v>
      </c>
      <c r="N96" s="4" t="s">
        <v>17</v>
      </c>
    </row>
    <row r="97" spans="4:14" x14ac:dyDescent="0.2">
      <c r="E97" s="20" t="s">
        <v>108</v>
      </c>
      <c r="F97" s="22" t="s">
        <v>405</v>
      </c>
      <c r="G97" s="22" t="s">
        <v>383</v>
      </c>
      <c r="H97" s="22" t="s">
        <v>8</v>
      </c>
      <c r="J97" s="22" t="s">
        <v>23</v>
      </c>
      <c r="K97" s="56">
        <f>2*36</f>
        <v>72</v>
      </c>
      <c r="L97" s="56">
        <v>15</v>
      </c>
      <c r="M97" s="55">
        <f>Tabulka134[[#This Row],[KS]]*Tabulka134[[#This Row],[PŘÍKON SVÍTIDLA JEDN (W)]]</f>
        <v>1080</v>
      </c>
      <c r="N97" s="4" t="s">
        <v>17</v>
      </c>
    </row>
    <row r="98" spans="4:14" x14ac:dyDescent="0.2">
      <c r="E98" s="20" t="s">
        <v>108</v>
      </c>
      <c r="F98" s="22" t="s">
        <v>405</v>
      </c>
      <c r="G98" s="22" t="s">
        <v>383</v>
      </c>
      <c r="H98" s="22" t="s">
        <v>8</v>
      </c>
      <c r="K98" s="56">
        <v>58</v>
      </c>
      <c r="L98" s="56">
        <v>2</v>
      </c>
      <c r="M98" s="55">
        <f>Tabulka134[[#This Row],[KS]]*Tabulka134[[#This Row],[PŘÍKON SVÍTIDLA JEDN (W)]]</f>
        <v>116</v>
      </c>
      <c r="N98" s="4" t="s">
        <v>17</v>
      </c>
    </row>
    <row r="99" spans="4:14" x14ac:dyDescent="0.2">
      <c r="E99" s="20" t="s">
        <v>108</v>
      </c>
      <c r="F99" s="22" t="s">
        <v>406</v>
      </c>
      <c r="G99" s="22" t="s">
        <v>383</v>
      </c>
      <c r="H99" s="22" t="s">
        <v>8</v>
      </c>
      <c r="J99" s="22" t="s">
        <v>23</v>
      </c>
      <c r="K99" s="56">
        <f>2*36</f>
        <v>72</v>
      </c>
      <c r="L99" s="56">
        <v>15</v>
      </c>
      <c r="M99" s="55">
        <f>Tabulka134[[#This Row],[KS]]*Tabulka134[[#This Row],[PŘÍKON SVÍTIDLA JEDN (W)]]</f>
        <v>1080</v>
      </c>
      <c r="N99" s="4" t="s">
        <v>17</v>
      </c>
    </row>
    <row r="100" spans="4:14" x14ac:dyDescent="0.2">
      <c r="E100" s="20" t="s">
        <v>108</v>
      </c>
      <c r="F100" s="22" t="s">
        <v>406</v>
      </c>
      <c r="G100" s="22" t="s">
        <v>383</v>
      </c>
      <c r="H100" s="22" t="s">
        <v>8</v>
      </c>
      <c r="K100" s="56">
        <v>58</v>
      </c>
      <c r="L100" s="56">
        <v>2</v>
      </c>
      <c r="M100" s="55">
        <f>Tabulka134[[#This Row],[KS]]*Tabulka134[[#This Row],[PŘÍKON SVÍTIDLA JEDN (W)]]</f>
        <v>116</v>
      </c>
      <c r="N100" s="4" t="s">
        <v>17</v>
      </c>
    </row>
    <row r="101" spans="4:14" x14ac:dyDescent="0.2">
      <c r="E101" s="20" t="s">
        <v>108</v>
      </c>
      <c r="F101" s="22" t="s">
        <v>407</v>
      </c>
      <c r="G101" s="22" t="s">
        <v>387</v>
      </c>
      <c r="H101" s="22" t="s">
        <v>8</v>
      </c>
      <c r="J101" s="22" t="s">
        <v>23</v>
      </c>
      <c r="K101" s="56">
        <f>2*36</f>
        <v>72</v>
      </c>
      <c r="L101" s="56">
        <v>3</v>
      </c>
      <c r="M101" s="55">
        <f>Tabulka134[[#This Row],[KS]]*Tabulka134[[#This Row],[PŘÍKON SVÍTIDLA JEDN (W)]]</f>
        <v>216</v>
      </c>
      <c r="N101" s="4" t="s">
        <v>17</v>
      </c>
    </row>
    <row r="102" spans="4:14" x14ac:dyDescent="0.2">
      <c r="E102" s="20" t="s">
        <v>108</v>
      </c>
      <c r="F102" s="22" t="s">
        <v>408</v>
      </c>
      <c r="G102" s="22" t="s">
        <v>33</v>
      </c>
      <c r="H102" s="22" t="s">
        <v>8</v>
      </c>
      <c r="J102" s="66"/>
      <c r="K102" s="56">
        <v>200</v>
      </c>
      <c r="L102" s="56">
        <v>4</v>
      </c>
      <c r="M102" s="55">
        <f>Tabulka134[[#This Row],[KS]]*Tabulka134[[#This Row],[PŘÍKON SVÍTIDLA JEDN (W)]]</f>
        <v>800</v>
      </c>
      <c r="N102" s="4" t="s">
        <v>93</v>
      </c>
    </row>
    <row r="103" spans="4:14" x14ac:dyDescent="0.2">
      <c r="E103" s="20" t="s">
        <v>108</v>
      </c>
      <c r="F103" s="20" t="s">
        <v>408</v>
      </c>
      <c r="G103" s="20" t="s">
        <v>33</v>
      </c>
      <c r="H103" s="20" t="s">
        <v>8</v>
      </c>
      <c r="I103" s="7"/>
      <c r="J103" s="20" t="s">
        <v>23</v>
      </c>
      <c r="K103" s="55">
        <f>2*36</f>
        <v>72</v>
      </c>
      <c r="L103" s="55">
        <v>2</v>
      </c>
      <c r="M103" s="55">
        <f>Tabulka134[[#This Row],[KS]]*Tabulka134[[#This Row],[PŘÍKON SVÍTIDLA JEDN (W)]]</f>
        <v>144</v>
      </c>
      <c r="N103" s="17" t="s">
        <v>17</v>
      </c>
    </row>
    <row r="104" spans="4:14" x14ac:dyDescent="0.2">
      <c r="E104" s="20"/>
      <c r="F104" s="20"/>
      <c r="G104" s="20"/>
      <c r="H104" s="20"/>
      <c r="I104" s="7"/>
      <c r="J104" s="7"/>
      <c r="K104" s="55"/>
      <c r="L104" s="55"/>
      <c r="M104" s="55"/>
      <c r="N104" s="17"/>
    </row>
    <row r="105" spans="4:14" ht="13.5" thickBot="1" x14ac:dyDescent="0.25">
      <c r="E105" s="40"/>
      <c r="F105" s="40"/>
      <c r="G105" s="40"/>
      <c r="H105" s="40"/>
      <c r="I105" s="41"/>
      <c r="J105" s="41"/>
      <c r="K105" s="58"/>
      <c r="L105" s="58"/>
      <c r="M105" s="58"/>
      <c r="N105" s="44"/>
    </row>
    <row r="106" spans="4:14" ht="13.5" thickTop="1" x14ac:dyDescent="0.2">
      <c r="D106" s="65" t="s">
        <v>409</v>
      </c>
      <c r="E106" s="20" t="s">
        <v>15</v>
      </c>
      <c r="F106" s="20" t="s">
        <v>52</v>
      </c>
      <c r="G106" s="20" t="s">
        <v>52</v>
      </c>
      <c r="H106" s="7" t="s">
        <v>8</v>
      </c>
      <c r="I106" s="7"/>
      <c r="J106" s="7"/>
      <c r="K106" s="55">
        <v>36</v>
      </c>
      <c r="L106" s="55">
        <v>18</v>
      </c>
      <c r="M106" s="55">
        <f>Tabulka134[[#This Row],[KS]]*Tabulka134[[#This Row],[PŘÍKON SVÍTIDLA JEDN (W)]]</f>
        <v>648</v>
      </c>
      <c r="N106" s="17" t="s">
        <v>17</v>
      </c>
    </row>
    <row r="107" spans="4:14" x14ac:dyDescent="0.2">
      <c r="E107" s="20" t="s">
        <v>15</v>
      </c>
      <c r="F107" s="20" t="s">
        <v>52</v>
      </c>
      <c r="G107" s="20" t="s">
        <v>52</v>
      </c>
      <c r="H107" s="7" t="s">
        <v>8</v>
      </c>
      <c r="I107" s="7"/>
      <c r="J107" s="20" t="s">
        <v>23</v>
      </c>
      <c r="K107" s="55">
        <f>2*36</f>
        <v>72</v>
      </c>
      <c r="L107" s="55">
        <v>2</v>
      </c>
      <c r="M107" s="55">
        <f>Tabulka134[[#This Row],[KS]]*Tabulka134[[#This Row],[PŘÍKON SVÍTIDLA JEDN (W)]]</f>
        <v>144</v>
      </c>
      <c r="N107" s="17" t="s">
        <v>17</v>
      </c>
    </row>
    <row r="108" spans="4:14" x14ac:dyDescent="0.2">
      <c r="E108" s="20" t="s">
        <v>15</v>
      </c>
      <c r="F108" s="20" t="s">
        <v>52</v>
      </c>
      <c r="G108" s="20" t="s">
        <v>52</v>
      </c>
      <c r="H108" s="7" t="s">
        <v>8</v>
      </c>
      <c r="I108" s="7"/>
      <c r="J108" s="7"/>
      <c r="K108" s="55">
        <v>60</v>
      </c>
      <c r="L108" s="55">
        <v>1</v>
      </c>
      <c r="M108" s="55">
        <f>Tabulka134[[#This Row],[KS]]*Tabulka134[[#This Row],[PŘÍKON SVÍTIDLA JEDN (W)]]</f>
        <v>60</v>
      </c>
      <c r="N108" s="17" t="s">
        <v>93</v>
      </c>
    </row>
    <row r="109" spans="4:14" x14ac:dyDescent="0.2">
      <c r="D109" s="46"/>
      <c r="E109" s="20" t="s">
        <v>15</v>
      </c>
      <c r="F109" s="20" t="s">
        <v>410</v>
      </c>
      <c r="G109" s="20" t="s">
        <v>33</v>
      </c>
      <c r="H109" s="7" t="s">
        <v>8</v>
      </c>
      <c r="I109" s="7"/>
      <c r="J109" s="20" t="s">
        <v>23</v>
      </c>
      <c r="K109" s="55">
        <f>2*36</f>
        <v>72</v>
      </c>
      <c r="L109" s="55">
        <v>3</v>
      </c>
      <c r="M109" s="55">
        <f>Tabulka134[[#This Row],[KS]]*Tabulka134[[#This Row],[PŘÍKON SVÍTIDLA JEDN (W)]]</f>
        <v>216</v>
      </c>
      <c r="N109" s="17" t="s">
        <v>17</v>
      </c>
    </row>
    <row r="110" spans="4:14" x14ac:dyDescent="0.2">
      <c r="E110" s="20" t="s">
        <v>15</v>
      </c>
      <c r="F110" s="20" t="s">
        <v>410</v>
      </c>
      <c r="G110" s="20" t="s">
        <v>33</v>
      </c>
      <c r="H110" s="7" t="s">
        <v>8</v>
      </c>
      <c r="I110" s="7"/>
      <c r="J110" s="7"/>
      <c r="K110" s="55">
        <v>60</v>
      </c>
      <c r="L110" s="55">
        <v>1</v>
      </c>
      <c r="M110" s="55">
        <f>Tabulka134[[#This Row],[KS]]*Tabulka134[[#This Row],[PŘÍKON SVÍTIDLA JEDN (W)]]</f>
        <v>60</v>
      </c>
      <c r="N110" s="17" t="s">
        <v>17</v>
      </c>
    </row>
    <row r="111" spans="4:14" x14ac:dyDescent="0.2">
      <c r="E111" s="20" t="s">
        <v>15</v>
      </c>
      <c r="F111" s="20" t="s">
        <v>388</v>
      </c>
      <c r="G111" s="20" t="s">
        <v>33</v>
      </c>
      <c r="H111" s="7" t="s">
        <v>8</v>
      </c>
      <c r="I111" s="7"/>
      <c r="J111" s="20" t="s">
        <v>23</v>
      </c>
      <c r="K111" s="55">
        <f>2*36</f>
        <v>72</v>
      </c>
      <c r="L111" s="55">
        <v>3</v>
      </c>
      <c r="M111" s="55">
        <f>Tabulka134[[#This Row],[KS]]*Tabulka134[[#This Row],[PŘÍKON SVÍTIDLA JEDN (W)]]</f>
        <v>216</v>
      </c>
      <c r="N111" s="17" t="s">
        <v>17</v>
      </c>
    </row>
    <row r="112" spans="4:14" x14ac:dyDescent="0.2">
      <c r="E112" s="20" t="s">
        <v>15</v>
      </c>
      <c r="F112" s="20" t="s">
        <v>388</v>
      </c>
      <c r="G112" s="20" t="s">
        <v>33</v>
      </c>
      <c r="H112" s="7" t="s">
        <v>8</v>
      </c>
      <c r="I112" s="7"/>
      <c r="J112" s="7"/>
      <c r="K112" s="55">
        <v>60</v>
      </c>
      <c r="L112" s="55">
        <v>1</v>
      </c>
      <c r="M112" s="55">
        <f>Tabulka134[[#This Row],[KS]]*Tabulka134[[#This Row],[PŘÍKON SVÍTIDLA JEDN (W)]]</f>
        <v>60</v>
      </c>
      <c r="N112" s="17" t="s">
        <v>17</v>
      </c>
    </row>
    <row r="113" spans="4:14" x14ac:dyDescent="0.2">
      <c r="E113" s="20" t="s">
        <v>15</v>
      </c>
      <c r="F113" s="20" t="s">
        <v>411</v>
      </c>
      <c r="G113" s="20" t="s">
        <v>411</v>
      </c>
      <c r="H113" s="7" t="s">
        <v>8</v>
      </c>
      <c r="I113" s="7"/>
      <c r="J113" s="20" t="s">
        <v>23</v>
      </c>
      <c r="K113" s="55">
        <f>2*36</f>
        <v>72</v>
      </c>
      <c r="L113" s="55">
        <v>3</v>
      </c>
      <c r="M113" s="55">
        <f>Tabulka134[[#This Row],[KS]]*Tabulka134[[#This Row],[PŘÍKON SVÍTIDLA JEDN (W)]]</f>
        <v>216</v>
      </c>
      <c r="N113" s="17" t="s">
        <v>17</v>
      </c>
    </row>
    <row r="114" spans="4:14" x14ac:dyDescent="0.2">
      <c r="D114" s="46"/>
      <c r="E114" s="20" t="s">
        <v>15</v>
      </c>
      <c r="F114" s="20" t="s">
        <v>412</v>
      </c>
      <c r="G114" s="20" t="s">
        <v>387</v>
      </c>
      <c r="H114" s="7" t="s">
        <v>8</v>
      </c>
      <c r="I114" s="7"/>
      <c r="J114" s="20" t="s">
        <v>23</v>
      </c>
      <c r="K114" s="55">
        <f>2*36</f>
        <v>72</v>
      </c>
      <c r="L114" s="55">
        <v>3</v>
      </c>
      <c r="M114" s="55">
        <f>Tabulka134[[#This Row],[KS]]*Tabulka134[[#This Row],[PŘÍKON SVÍTIDLA JEDN (W)]]</f>
        <v>216</v>
      </c>
      <c r="N114" s="17" t="s">
        <v>17</v>
      </c>
    </row>
    <row r="115" spans="4:14" x14ac:dyDescent="0.2">
      <c r="E115" s="20" t="s">
        <v>15</v>
      </c>
      <c r="F115" s="20" t="s">
        <v>413</v>
      </c>
      <c r="G115" s="20" t="s">
        <v>413</v>
      </c>
      <c r="H115" s="7" t="s">
        <v>8</v>
      </c>
      <c r="I115" s="7"/>
      <c r="J115" s="20" t="s">
        <v>23</v>
      </c>
      <c r="K115" s="55">
        <f>2*36</f>
        <v>72</v>
      </c>
      <c r="L115" s="55">
        <v>4</v>
      </c>
      <c r="M115" s="55">
        <f>Tabulka134[[#This Row],[KS]]*Tabulka134[[#This Row],[PŘÍKON SVÍTIDLA JEDN (W)]]</f>
        <v>288</v>
      </c>
      <c r="N115" s="17" t="s">
        <v>17</v>
      </c>
    </row>
    <row r="116" spans="4:14" x14ac:dyDescent="0.2">
      <c r="E116" s="20" t="s">
        <v>15</v>
      </c>
      <c r="F116" s="22" t="s">
        <v>414</v>
      </c>
      <c r="G116" s="22" t="s">
        <v>414</v>
      </c>
      <c r="H116" s="7" t="s">
        <v>8</v>
      </c>
      <c r="J116" s="20" t="s">
        <v>23</v>
      </c>
      <c r="K116" s="55">
        <f>2*36</f>
        <v>72</v>
      </c>
      <c r="L116" s="55">
        <v>8</v>
      </c>
      <c r="M116" s="55">
        <f>Tabulka134[[#This Row],[KS]]*Tabulka134[[#This Row],[PŘÍKON SVÍTIDLA JEDN (W)]]</f>
        <v>576</v>
      </c>
      <c r="N116" s="17" t="s">
        <v>17</v>
      </c>
    </row>
    <row r="117" spans="4:14" x14ac:dyDescent="0.2">
      <c r="E117" s="20" t="s">
        <v>15</v>
      </c>
      <c r="F117" s="22" t="s">
        <v>415</v>
      </c>
      <c r="G117" s="22" t="s">
        <v>383</v>
      </c>
      <c r="H117" s="7" t="s">
        <v>8</v>
      </c>
      <c r="J117" s="20" t="s">
        <v>99</v>
      </c>
      <c r="K117" s="55">
        <f>4*36</f>
        <v>144</v>
      </c>
      <c r="L117" s="55">
        <v>16</v>
      </c>
      <c r="M117" s="55">
        <f>Tabulka134[[#This Row],[KS]]*Tabulka134[[#This Row],[PŘÍKON SVÍTIDLA JEDN (W)]]</f>
        <v>2304</v>
      </c>
      <c r="N117" s="17" t="s">
        <v>17</v>
      </c>
    </row>
    <row r="118" spans="4:14" x14ac:dyDescent="0.2">
      <c r="E118" s="20" t="s">
        <v>15</v>
      </c>
      <c r="F118" s="22" t="s">
        <v>416</v>
      </c>
      <c r="G118" s="22" t="s">
        <v>416</v>
      </c>
      <c r="H118" s="7" t="s">
        <v>8</v>
      </c>
      <c r="J118" s="20" t="s">
        <v>23</v>
      </c>
      <c r="K118" s="55">
        <f>2*36</f>
        <v>72</v>
      </c>
      <c r="L118" s="55">
        <v>12</v>
      </c>
      <c r="M118" s="55">
        <f>Tabulka134[[#This Row],[KS]]*Tabulka134[[#This Row],[PŘÍKON SVÍTIDLA JEDN (W)]]</f>
        <v>864</v>
      </c>
      <c r="N118" s="17" t="s">
        <v>17</v>
      </c>
    </row>
    <row r="119" spans="4:14" x14ac:dyDescent="0.2">
      <c r="E119" s="20" t="s">
        <v>15</v>
      </c>
      <c r="F119" s="22" t="s">
        <v>417</v>
      </c>
      <c r="G119" s="22" t="s">
        <v>417</v>
      </c>
      <c r="H119" s="7" t="s">
        <v>8</v>
      </c>
      <c r="J119" s="20" t="s">
        <v>99</v>
      </c>
      <c r="K119" s="55">
        <f>4*36</f>
        <v>144</v>
      </c>
      <c r="L119" s="55">
        <v>21</v>
      </c>
      <c r="M119" s="55">
        <f>Tabulka134[[#This Row],[KS]]*Tabulka134[[#This Row],[PŘÍKON SVÍTIDLA JEDN (W)]]</f>
        <v>3024</v>
      </c>
      <c r="N119" s="17" t="s">
        <v>17</v>
      </c>
    </row>
    <row r="120" spans="4:14" x14ac:dyDescent="0.2">
      <c r="E120" s="20" t="s">
        <v>15</v>
      </c>
      <c r="F120" s="22" t="s">
        <v>418</v>
      </c>
      <c r="G120" s="22" t="s">
        <v>244</v>
      </c>
      <c r="H120" s="7" t="s">
        <v>8</v>
      </c>
      <c r="J120" s="20" t="s">
        <v>23</v>
      </c>
      <c r="K120" s="55">
        <f>2*36</f>
        <v>72</v>
      </c>
      <c r="L120" s="55">
        <v>3</v>
      </c>
      <c r="M120" s="55">
        <f>Tabulka134[[#This Row],[KS]]*Tabulka134[[#This Row],[PŘÍKON SVÍTIDLA JEDN (W)]]</f>
        <v>216</v>
      </c>
      <c r="N120" s="17" t="s">
        <v>17</v>
      </c>
    </row>
    <row r="121" spans="4:14" x14ac:dyDescent="0.2">
      <c r="E121" s="20" t="s">
        <v>15</v>
      </c>
      <c r="F121" s="22" t="s">
        <v>351</v>
      </c>
      <c r="G121" s="22" t="s">
        <v>351</v>
      </c>
      <c r="H121" s="7" t="s">
        <v>8</v>
      </c>
      <c r="K121" s="56">
        <v>200</v>
      </c>
      <c r="L121" s="56">
        <v>9</v>
      </c>
      <c r="M121" s="55">
        <f>Tabulka134[[#This Row],[KS]]*Tabulka134[[#This Row],[PŘÍKON SVÍTIDLA JEDN (W)]]</f>
        <v>1800</v>
      </c>
      <c r="N121" s="4" t="s">
        <v>93</v>
      </c>
    </row>
    <row r="122" spans="4:14" x14ac:dyDescent="0.2">
      <c r="E122" s="20" t="s">
        <v>15</v>
      </c>
      <c r="F122" s="22" t="s">
        <v>419</v>
      </c>
      <c r="G122" s="22" t="s">
        <v>419</v>
      </c>
      <c r="H122" s="7" t="s">
        <v>8</v>
      </c>
      <c r="J122" s="20" t="s">
        <v>23</v>
      </c>
      <c r="K122" s="55">
        <f>2*36</f>
        <v>72</v>
      </c>
      <c r="L122" s="55">
        <v>3</v>
      </c>
      <c r="M122" s="55">
        <f>Tabulka134[[#This Row],[KS]]*Tabulka134[[#This Row],[PŘÍKON SVÍTIDLA JEDN (W)]]</f>
        <v>216</v>
      </c>
      <c r="N122" s="17" t="s">
        <v>17</v>
      </c>
    </row>
    <row r="123" spans="4:14" x14ac:dyDescent="0.2">
      <c r="E123" s="20" t="s">
        <v>15</v>
      </c>
      <c r="F123" s="22" t="s">
        <v>420</v>
      </c>
      <c r="G123" s="22" t="s">
        <v>420</v>
      </c>
      <c r="H123" s="7" t="s">
        <v>8</v>
      </c>
      <c r="I123" s="20"/>
      <c r="J123" s="20" t="s">
        <v>23</v>
      </c>
      <c r="K123" s="55">
        <f>2*36</f>
        <v>72</v>
      </c>
      <c r="L123" s="55">
        <v>3</v>
      </c>
      <c r="M123" s="55">
        <f>Tabulka134[[#This Row],[KS]]*Tabulka134[[#This Row],[PŘÍKON SVÍTIDLA JEDN (W)]]</f>
        <v>216</v>
      </c>
      <c r="N123" s="17" t="s">
        <v>17</v>
      </c>
    </row>
    <row r="124" spans="4:14" x14ac:dyDescent="0.2">
      <c r="E124" s="20" t="s">
        <v>15</v>
      </c>
      <c r="F124" s="22" t="s">
        <v>351</v>
      </c>
      <c r="G124" s="22" t="s">
        <v>351</v>
      </c>
      <c r="H124" s="7" t="s">
        <v>8</v>
      </c>
      <c r="K124" s="56">
        <v>200</v>
      </c>
      <c r="L124" s="56">
        <v>9</v>
      </c>
      <c r="M124" s="55">
        <f>Tabulka134[[#This Row],[KS]]*Tabulka134[[#This Row],[PŘÍKON SVÍTIDLA JEDN (W)]]</f>
        <v>1800</v>
      </c>
      <c r="N124" s="4" t="s">
        <v>93</v>
      </c>
    </row>
    <row r="125" spans="4:14" x14ac:dyDescent="0.2">
      <c r="E125" s="20" t="s">
        <v>15</v>
      </c>
      <c r="F125" s="22" t="s">
        <v>421</v>
      </c>
      <c r="G125" s="22" t="s">
        <v>421</v>
      </c>
      <c r="H125" s="7" t="s">
        <v>8</v>
      </c>
      <c r="J125" s="20" t="s">
        <v>23</v>
      </c>
      <c r="K125" s="55">
        <f>2*36</f>
        <v>72</v>
      </c>
      <c r="L125" s="55">
        <v>3</v>
      </c>
      <c r="M125" s="55">
        <f>Tabulka134[[#This Row],[KS]]*Tabulka134[[#This Row],[PŘÍKON SVÍTIDLA JEDN (W)]]</f>
        <v>216</v>
      </c>
      <c r="N125" s="17" t="s">
        <v>17</v>
      </c>
    </row>
    <row r="126" spans="4:14" x14ac:dyDescent="0.2">
      <c r="E126" s="20" t="s">
        <v>15</v>
      </c>
      <c r="F126" s="22" t="s">
        <v>422</v>
      </c>
      <c r="G126" s="22" t="s">
        <v>33</v>
      </c>
      <c r="H126" s="7" t="s">
        <v>8</v>
      </c>
      <c r="K126" s="55">
        <v>60</v>
      </c>
      <c r="L126" s="55">
        <v>2</v>
      </c>
      <c r="M126" s="55">
        <f>Tabulka134[[#This Row],[KS]]*Tabulka134[[#This Row],[PŘÍKON SVÍTIDLA JEDN (W)]]</f>
        <v>120</v>
      </c>
      <c r="N126" s="17" t="s">
        <v>17</v>
      </c>
    </row>
    <row r="127" spans="4:14" x14ac:dyDescent="0.2">
      <c r="E127" s="20" t="s">
        <v>15</v>
      </c>
      <c r="F127" s="22" t="s">
        <v>423</v>
      </c>
      <c r="G127" s="22" t="s">
        <v>33</v>
      </c>
      <c r="H127" s="7" t="s">
        <v>8</v>
      </c>
      <c r="K127" s="55">
        <v>60</v>
      </c>
      <c r="L127" s="55">
        <v>2</v>
      </c>
      <c r="M127" s="55">
        <f>Tabulka134[[#This Row],[KS]]*Tabulka134[[#This Row],[PŘÍKON SVÍTIDLA JEDN (W)]]</f>
        <v>120</v>
      </c>
      <c r="N127" s="17" t="s">
        <v>17</v>
      </c>
    </row>
    <row r="128" spans="4:14" x14ac:dyDescent="0.2">
      <c r="E128" s="20" t="s">
        <v>15</v>
      </c>
      <c r="F128" s="22" t="s">
        <v>424</v>
      </c>
      <c r="G128" s="22" t="s">
        <v>387</v>
      </c>
      <c r="H128" s="7" t="s">
        <v>8</v>
      </c>
      <c r="J128" s="20" t="s">
        <v>23</v>
      </c>
      <c r="K128" s="55">
        <f>2*36</f>
        <v>72</v>
      </c>
      <c r="L128" s="55">
        <v>3</v>
      </c>
      <c r="M128" s="55">
        <f>Tabulka134[[#This Row],[KS]]*Tabulka134[[#This Row],[PŘÍKON SVÍTIDLA JEDN (W)]]</f>
        <v>216</v>
      </c>
      <c r="N128" s="17" t="s">
        <v>17</v>
      </c>
    </row>
    <row r="129" spans="5:14" x14ac:dyDescent="0.2">
      <c r="E129" s="20" t="s">
        <v>15</v>
      </c>
      <c r="F129" s="22" t="s">
        <v>425</v>
      </c>
      <c r="G129" s="22" t="s">
        <v>29</v>
      </c>
      <c r="H129" s="7" t="s">
        <v>8</v>
      </c>
      <c r="J129" s="20" t="s">
        <v>23</v>
      </c>
      <c r="K129" s="55">
        <f>2*36</f>
        <v>72</v>
      </c>
      <c r="L129" s="55">
        <v>2</v>
      </c>
      <c r="M129" s="55">
        <f>Tabulka134[[#This Row],[KS]]*Tabulka134[[#This Row],[PŘÍKON SVÍTIDLA JEDN (W)]]</f>
        <v>144</v>
      </c>
      <c r="N129" s="17" t="s">
        <v>17</v>
      </c>
    </row>
    <row r="130" spans="5:14" x14ac:dyDescent="0.2">
      <c r="E130" s="20" t="s">
        <v>15</v>
      </c>
      <c r="F130" s="22" t="s">
        <v>426</v>
      </c>
      <c r="G130" s="22" t="s">
        <v>383</v>
      </c>
      <c r="H130" s="7" t="s">
        <v>8</v>
      </c>
      <c r="J130" s="22" t="s">
        <v>23</v>
      </c>
      <c r="K130" s="56">
        <f>2*36</f>
        <v>72</v>
      </c>
      <c r="L130" s="56">
        <v>15</v>
      </c>
      <c r="M130" s="55">
        <f>Tabulka134[[#This Row],[KS]]*Tabulka134[[#This Row],[PŘÍKON SVÍTIDLA JEDN (W)]]</f>
        <v>1080</v>
      </c>
      <c r="N130" s="4" t="s">
        <v>17</v>
      </c>
    </row>
    <row r="131" spans="5:14" x14ac:dyDescent="0.2">
      <c r="E131" s="20" t="s">
        <v>15</v>
      </c>
      <c r="F131" s="22" t="s">
        <v>426</v>
      </c>
      <c r="G131" s="22" t="s">
        <v>383</v>
      </c>
      <c r="H131" s="7" t="s">
        <v>8</v>
      </c>
      <c r="K131" s="56">
        <v>58</v>
      </c>
      <c r="L131" s="56">
        <v>2</v>
      </c>
      <c r="M131" s="55">
        <f>Tabulka134[[#This Row],[KS]]*Tabulka134[[#This Row],[PŘÍKON SVÍTIDLA JEDN (W)]]</f>
        <v>116</v>
      </c>
      <c r="N131" s="4" t="s">
        <v>17</v>
      </c>
    </row>
    <row r="132" spans="5:14" x14ac:dyDescent="0.2">
      <c r="E132" s="20" t="s">
        <v>15</v>
      </c>
      <c r="F132" s="22" t="s">
        <v>427</v>
      </c>
      <c r="G132" s="22" t="s">
        <v>427</v>
      </c>
      <c r="H132" s="7" t="s">
        <v>8</v>
      </c>
      <c r="J132" s="1" t="s">
        <v>428</v>
      </c>
      <c r="K132" s="56">
        <f>4*18</f>
        <v>72</v>
      </c>
      <c r="L132" s="56">
        <v>2</v>
      </c>
      <c r="M132" s="55">
        <f>Tabulka134[[#This Row],[KS]]*Tabulka134[[#This Row],[PŘÍKON SVÍTIDLA JEDN (W)]]</f>
        <v>144</v>
      </c>
      <c r="N132" s="4" t="s">
        <v>17</v>
      </c>
    </row>
    <row r="133" spans="5:14" x14ac:dyDescent="0.2">
      <c r="E133" s="20" t="s">
        <v>15</v>
      </c>
      <c r="F133" s="22" t="s">
        <v>427</v>
      </c>
      <c r="G133" s="22" t="s">
        <v>427</v>
      </c>
      <c r="H133" s="7" t="s">
        <v>8</v>
      </c>
      <c r="J133" s="1" t="s">
        <v>429</v>
      </c>
      <c r="K133" s="56">
        <f>2*28</f>
        <v>56</v>
      </c>
      <c r="L133" s="56">
        <v>3</v>
      </c>
      <c r="M133" s="55">
        <f>Tabulka134[[#This Row],[KS]]*Tabulka134[[#This Row],[PŘÍKON SVÍTIDLA JEDN (W)]]</f>
        <v>168</v>
      </c>
      <c r="N133" s="4" t="s">
        <v>218</v>
      </c>
    </row>
    <row r="134" spans="5:14" x14ac:dyDescent="0.2">
      <c r="E134" s="20" t="s">
        <v>15</v>
      </c>
      <c r="F134" s="22" t="s">
        <v>427</v>
      </c>
      <c r="G134" s="22" t="s">
        <v>427</v>
      </c>
      <c r="H134" s="7" t="s">
        <v>8</v>
      </c>
      <c r="I134" s="1" t="s">
        <v>430</v>
      </c>
      <c r="K134" s="56">
        <v>86</v>
      </c>
      <c r="L134" s="56">
        <v>24</v>
      </c>
      <c r="M134" s="55">
        <f>Tabulka134[[#This Row],[KS]]*Tabulka134[[#This Row],[PŘÍKON SVÍTIDLA JEDN (W)]]</f>
        <v>2064</v>
      </c>
      <c r="N134" s="4" t="s">
        <v>218</v>
      </c>
    </row>
    <row r="135" spans="5:14" x14ac:dyDescent="0.2">
      <c r="E135" s="20" t="s">
        <v>15</v>
      </c>
      <c r="F135" s="22" t="s">
        <v>431</v>
      </c>
      <c r="G135" s="22" t="s">
        <v>431</v>
      </c>
      <c r="H135" s="7" t="s">
        <v>8</v>
      </c>
      <c r="J135" s="1" t="s">
        <v>428</v>
      </c>
      <c r="K135" s="56">
        <f>4*18</f>
        <v>72</v>
      </c>
      <c r="L135" s="56">
        <v>2</v>
      </c>
      <c r="M135" s="55">
        <f>Tabulka134[[#This Row],[KS]]*Tabulka134[[#This Row],[PŘÍKON SVÍTIDLA JEDN (W)]]</f>
        <v>144</v>
      </c>
      <c r="N135" s="4" t="s">
        <v>17</v>
      </c>
    </row>
    <row r="136" spans="5:14" x14ac:dyDescent="0.2">
      <c r="E136" s="20" t="s">
        <v>15</v>
      </c>
      <c r="F136" s="22" t="s">
        <v>431</v>
      </c>
      <c r="G136" s="22" t="s">
        <v>431</v>
      </c>
      <c r="H136" s="7" t="s">
        <v>8</v>
      </c>
      <c r="J136" s="1" t="s">
        <v>429</v>
      </c>
      <c r="K136" s="56">
        <f>2*28</f>
        <v>56</v>
      </c>
      <c r="L136" s="56">
        <v>3</v>
      </c>
      <c r="M136" s="55">
        <f>Tabulka134[[#This Row],[KS]]*Tabulka134[[#This Row],[PŘÍKON SVÍTIDLA JEDN (W)]]</f>
        <v>168</v>
      </c>
      <c r="N136" s="4" t="s">
        <v>218</v>
      </c>
    </row>
    <row r="137" spans="5:14" x14ac:dyDescent="0.2">
      <c r="E137" s="23" t="s">
        <v>15</v>
      </c>
      <c r="F137" s="23" t="s">
        <v>431</v>
      </c>
      <c r="G137" s="23" t="s">
        <v>431</v>
      </c>
      <c r="H137" s="3" t="s">
        <v>8</v>
      </c>
      <c r="I137" s="3" t="s">
        <v>430</v>
      </c>
      <c r="J137" s="3"/>
      <c r="K137" s="57">
        <v>86</v>
      </c>
      <c r="L137" s="57">
        <v>24</v>
      </c>
      <c r="M137" s="57">
        <f>Tabulka134[[#This Row],[KS]]*Tabulka134[[#This Row],[PŘÍKON SVÍTIDLA JEDN (W)]]</f>
        <v>2064</v>
      </c>
      <c r="N137" s="10" t="s">
        <v>218</v>
      </c>
    </row>
    <row r="138" spans="5:14" x14ac:dyDescent="0.2">
      <c r="E138" s="20" t="s">
        <v>50</v>
      </c>
      <c r="F138" s="22" t="s">
        <v>432</v>
      </c>
      <c r="G138" s="22" t="s">
        <v>33</v>
      </c>
      <c r="H138" s="7" t="s">
        <v>8</v>
      </c>
      <c r="J138" s="20" t="s">
        <v>23</v>
      </c>
      <c r="K138" s="55">
        <f>2*36</f>
        <v>72</v>
      </c>
      <c r="L138" s="55">
        <v>2</v>
      </c>
      <c r="M138" s="55">
        <f>Tabulka134[[#This Row],[KS]]*Tabulka134[[#This Row],[PŘÍKON SVÍTIDLA JEDN (W)]]</f>
        <v>144</v>
      </c>
      <c r="N138" s="17" t="s">
        <v>17</v>
      </c>
    </row>
    <row r="139" spans="5:14" x14ac:dyDescent="0.2">
      <c r="E139" s="20" t="s">
        <v>50</v>
      </c>
      <c r="F139" s="22" t="s">
        <v>432</v>
      </c>
      <c r="G139" s="22" t="s">
        <v>33</v>
      </c>
      <c r="H139" s="7" t="s">
        <v>8</v>
      </c>
      <c r="K139" s="55">
        <v>60</v>
      </c>
      <c r="L139" s="55">
        <v>1</v>
      </c>
      <c r="M139" s="55">
        <f>Tabulka134[[#This Row],[KS]]*Tabulka134[[#This Row],[PŘÍKON SVÍTIDLA JEDN (W)]]</f>
        <v>60</v>
      </c>
      <c r="N139" s="17" t="s">
        <v>17</v>
      </c>
    </row>
    <row r="140" spans="5:14" x14ac:dyDescent="0.2">
      <c r="E140" s="20" t="s">
        <v>50</v>
      </c>
      <c r="F140" s="68" t="s">
        <v>433</v>
      </c>
      <c r="G140" s="22" t="s">
        <v>33</v>
      </c>
      <c r="H140" s="7" t="s">
        <v>8</v>
      </c>
      <c r="J140" s="20" t="s">
        <v>23</v>
      </c>
      <c r="K140" s="55">
        <f>2*36</f>
        <v>72</v>
      </c>
      <c r="L140" s="55">
        <v>2</v>
      </c>
      <c r="M140" s="55">
        <f>Tabulka134[[#This Row],[KS]]*Tabulka134[[#This Row],[PŘÍKON SVÍTIDLA JEDN (W)]]</f>
        <v>144</v>
      </c>
      <c r="N140" s="17" t="s">
        <v>17</v>
      </c>
    </row>
    <row r="141" spans="5:14" x14ac:dyDescent="0.2">
      <c r="E141" s="20" t="s">
        <v>50</v>
      </c>
      <c r="F141" s="68" t="s">
        <v>433</v>
      </c>
      <c r="G141" s="22" t="s">
        <v>33</v>
      </c>
      <c r="H141" s="7" t="s">
        <v>8</v>
      </c>
      <c r="K141" s="55">
        <v>60</v>
      </c>
      <c r="L141" s="55">
        <v>1</v>
      </c>
      <c r="M141" s="55">
        <f>Tabulka134[[#This Row],[KS]]*Tabulka134[[#This Row],[PŘÍKON SVÍTIDLA JEDN (W)]]</f>
        <v>60</v>
      </c>
      <c r="N141" s="17" t="s">
        <v>17</v>
      </c>
    </row>
    <row r="142" spans="5:14" x14ac:dyDescent="0.2">
      <c r="E142" s="20" t="s">
        <v>50</v>
      </c>
      <c r="F142" s="22" t="s">
        <v>434</v>
      </c>
      <c r="G142" s="22" t="s">
        <v>434</v>
      </c>
      <c r="H142" s="7" t="s">
        <v>8</v>
      </c>
      <c r="J142" s="20" t="s">
        <v>23</v>
      </c>
      <c r="K142" s="55">
        <f t="shared" ref="K142:K152" si="0">2*36</f>
        <v>72</v>
      </c>
      <c r="L142" s="55">
        <v>3</v>
      </c>
      <c r="M142" s="55">
        <f>Tabulka134[[#This Row],[KS]]*Tabulka134[[#This Row],[PŘÍKON SVÍTIDLA JEDN (W)]]</f>
        <v>216</v>
      </c>
      <c r="N142" s="17" t="s">
        <v>17</v>
      </c>
    </row>
    <row r="143" spans="5:14" x14ac:dyDescent="0.2">
      <c r="E143" s="20" t="s">
        <v>50</v>
      </c>
      <c r="F143" s="22" t="s">
        <v>435</v>
      </c>
      <c r="G143" s="22" t="s">
        <v>436</v>
      </c>
      <c r="H143" s="7" t="s">
        <v>8</v>
      </c>
      <c r="J143" s="20" t="s">
        <v>23</v>
      </c>
      <c r="K143" s="55">
        <f t="shared" si="0"/>
        <v>72</v>
      </c>
      <c r="L143" s="55">
        <v>15</v>
      </c>
      <c r="M143" s="55">
        <f>Tabulka134[[#This Row],[KS]]*Tabulka134[[#This Row],[PŘÍKON SVÍTIDLA JEDN (W)]]</f>
        <v>1080</v>
      </c>
      <c r="N143" s="17" t="s">
        <v>17</v>
      </c>
    </row>
    <row r="144" spans="5:14" x14ac:dyDescent="0.2">
      <c r="E144" s="20" t="s">
        <v>50</v>
      </c>
      <c r="F144" s="22" t="s">
        <v>437</v>
      </c>
      <c r="G144" s="22" t="s">
        <v>29</v>
      </c>
      <c r="H144" s="7" t="s">
        <v>8</v>
      </c>
      <c r="J144" s="20" t="s">
        <v>23</v>
      </c>
      <c r="K144" s="55">
        <f t="shared" si="0"/>
        <v>72</v>
      </c>
      <c r="L144" s="55">
        <v>3</v>
      </c>
      <c r="M144" s="55">
        <f>Tabulka134[[#This Row],[KS]]*Tabulka134[[#This Row],[PŘÍKON SVÍTIDLA JEDN (W)]]</f>
        <v>216</v>
      </c>
      <c r="N144" s="17" t="s">
        <v>17</v>
      </c>
    </row>
    <row r="145" spans="2:28" x14ac:dyDescent="0.2">
      <c r="D145" s="70"/>
      <c r="E145" s="20" t="s">
        <v>50</v>
      </c>
      <c r="F145" s="20" t="s">
        <v>438</v>
      </c>
      <c r="G145" s="20" t="s">
        <v>438</v>
      </c>
      <c r="H145" s="7" t="s">
        <v>8</v>
      </c>
      <c r="I145" s="7"/>
      <c r="J145" s="20" t="s">
        <v>23</v>
      </c>
      <c r="K145" s="55">
        <f t="shared" si="0"/>
        <v>72</v>
      </c>
      <c r="L145" s="55">
        <v>2</v>
      </c>
      <c r="M145" s="55">
        <f>Tabulka134[[#This Row],[KS]]*Tabulka134[[#This Row],[PŘÍKON SVÍTIDLA JEDN (W)]]</f>
        <v>144</v>
      </c>
      <c r="N145" s="17" t="s">
        <v>17</v>
      </c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2:28" x14ac:dyDescent="0.2">
      <c r="D146" s="70"/>
      <c r="E146" s="20" t="s">
        <v>50</v>
      </c>
      <c r="F146" s="20" t="s">
        <v>439</v>
      </c>
      <c r="G146" s="20" t="s">
        <v>436</v>
      </c>
      <c r="H146" s="7" t="s">
        <v>8</v>
      </c>
      <c r="I146" s="7"/>
      <c r="J146" s="20" t="s">
        <v>23</v>
      </c>
      <c r="K146" s="55">
        <f t="shared" si="0"/>
        <v>72</v>
      </c>
      <c r="L146" s="55">
        <v>20</v>
      </c>
      <c r="M146" s="55">
        <f>Tabulka134[[#This Row],[KS]]*Tabulka134[[#This Row],[PŘÍKON SVÍTIDLA JEDN (W)]]</f>
        <v>1440</v>
      </c>
      <c r="N146" s="17" t="s">
        <v>17</v>
      </c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2:28" x14ac:dyDescent="0.2">
      <c r="D147" s="70"/>
      <c r="E147" s="20" t="s">
        <v>50</v>
      </c>
      <c r="F147" s="20" t="s">
        <v>440</v>
      </c>
      <c r="G147" s="20" t="s">
        <v>436</v>
      </c>
      <c r="H147" s="7" t="s">
        <v>8</v>
      </c>
      <c r="I147" s="7"/>
      <c r="J147" s="20" t="s">
        <v>23</v>
      </c>
      <c r="K147" s="55">
        <f t="shared" si="0"/>
        <v>72</v>
      </c>
      <c r="L147" s="55">
        <v>20</v>
      </c>
      <c r="M147" s="55">
        <f>Tabulka134[[#This Row],[KS]]*Tabulka134[[#This Row],[PŘÍKON SVÍTIDLA JEDN (W)]]</f>
        <v>1440</v>
      </c>
      <c r="N147" s="17" t="s">
        <v>17</v>
      </c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2:28" x14ac:dyDescent="0.2">
      <c r="D148" s="70"/>
      <c r="E148" s="20" t="s">
        <v>50</v>
      </c>
      <c r="F148" s="20" t="s">
        <v>441</v>
      </c>
      <c r="G148" s="20" t="s">
        <v>436</v>
      </c>
      <c r="H148" s="7" t="s">
        <v>8</v>
      </c>
      <c r="I148" s="7"/>
      <c r="J148" s="20" t="s">
        <v>23</v>
      </c>
      <c r="K148" s="55">
        <f t="shared" si="0"/>
        <v>72</v>
      </c>
      <c r="L148" s="55">
        <v>20</v>
      </c>
      <c r="M148" s="55">
        <f>Tabulka134[[#This Row],[KS]]*Tabulka134[[#This Row],[PŘÍKON SVÍTIDLA JEDN (W)]]</f>
        <v>1440</v>
      </c>
      <c r="N148" s="17" t="s">
        <v>17</v>
      </c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2:28" x14ac:dyDescent="0.2">
      <c r="D149" s="70"/>
      <c r="E149" s="20" t="s">
        <v>50</v>
      </c>
      <c r="F149" s="20" t="s">
        <v>442</v>
      </c>
      <c r="G149" s="20" t="s">
        <v>383</v>
      </c>
      <c r="H149" s="7" t="s">
        <v>8</v>
      </c>
      <c r="I149" s="7"/>
      <c r="J149" s="20" t="s">
        <v>23</v>
      </c>
      <c r="K149" s="55">
        <f t="shared" si="0"/>
        <v>72</v>
      </c>
      <c r="L149" s="55">
        <v>20</v>
      </c>
      <c r="M149" s="55">
        <f>Tabulka134[[#This Row],[KS]]*Tabulka134[[#This Row],[PŘÍKON SVÍTIDLA JEDN (W)]]</f>
        <v>1440</v>
      </c>
      <c r="N149" s="17" t="s">
        <v>17</v>
      </c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2:28" x14ac:dyDescent="0.2">
      <c r="D150" s="70"/>
      <c r="E150" s="20" t="s">
        <v>50</v>
      </c>
      <c r="F150" s="20" t="s">
        <v>443</v>
      </c>
      <c r="G150" s="20" t="s">
        <v>181</v>
      </c>
      <c r="H150" s="7" t="s">
        <v>8</v>
      </c>
      <c r="I150" s="7"/>
      <c r="J150" s="20" t="s">
        <v>23</v>
      </c>
      <c r="K150" s="55">
        <f t="shared" si="0"/>
        <v>72</v>
      </c>
      <c r="L150" s="55">
        <v>3</v>
      </c>
      <c r="M150" s="55">
        <f>Tabulka134[[#This Row],[KS]]*Tabulka134[[#This Row],[PŘÍKON SVÍTIDLA JEDN (W)]]</f>
        <v>216</v>
      </c>
      <c r="N150" s="17" t="s">
        <v>17</v>
      </c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2:28" x14ac:dyDescent="0.2">
      <c r="D151" s="71"/>
      <c r="E151" s="20" t="s">
        <v>50</v>
      </c>
      <c r="F151" s="20" t="s">
        <v>444</v>
      </c>
      <c r="G151" s="20" t="s">
        <v>444</v>
      </c>
      <c r="H151" s="7" t="s">
        <v>8</v>
      </c>
      <c r="I151" s="7"/>
      <c r="J151" s="20" t="s">
        <v>23</v>
      </c>
      <c r="K151" s="55">
        <f t="shared" si="0"/>
        <v>72</v>
      </c>
      <c r="L151" s="55">
        <v>25</v>
      </c>
      <c r="M151" s="55">
        <f>Tabulka134[[#This Row],[KS]]*Tabulka134[[#This Row],[PŘÍKON SVÍTIDLA JEDN (W)]]</f>
        <v>1800</v>
      </c>
      <c r="N151" s="17" t="s">
        <v>17</v>
      </c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2:28" x14ac:dyDescent="0.2">
      <c r="D152" s="70"/>
      <c r="E152" s="20" t="s">
        <v>50</v>
      </c>
      <c r="F152" s="20" t="s">
        <v>445</v>
      </c>
      <c r="G152" s="20" t="s">
        <v>445</v>
      </c>
      <c r="H152" s="7" t="s">
        <v>8</v>
      </c>
      <c r="I152" s="7"/>
      <c r="J152" s="20" t="s">
        <v>23</v>
      </c>
      <c r="K152" s="55">
        <f t="shared" si="0"/>
        <v>72</v>
      </c>
      <c r="L152" s="55">
        <v>15</v>
      </c>
      <c r="M152" s="55">
        <f>Tabulka134[[#This Row],[KS]]*Tabulka134[[#This Row],[PŘÍKON SVÍTIDLA JEDN (W)]]</f>
        <v>1080</v>
      </c>
      <c r="N152" s="17" t="s">
        <v>17</v>
      </c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2:28" hidden="1" x14ac:dyDescent="0.2">
      <c r="D153" s="70"/>
      <c r="E153" s="20" t="s">
        <v>50</v>
      </c>
      <c r="F153" s="48"/>
      <c r="G153" s="48"/>
      <c r="H153" s="7" t="s">
        <v>8</v>
      </c>
      <c r="I153" s="49"/>
      <c r="J153" s="49"/>
      <c r="K153" s="59"/>
      <c r="L153" s="59"/>
      <c r="M153" s="55">
        <f>Tabulka134[[#This Row],[KS]]*Tabulka134[[#This Row],[PŘÍKON SVÍTIDLA JEDN (W)]]</f>
        <v>0</v>
      </c>
      <c r="N153" s="48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2:28" x14ac:dyDescent="0.2">
      <c r="D154" s="70"/>
      <c r="E154" s="23" t="s">
        <v>50</v>
      </c>
      <c r="F154" s="72" t="s">
        <v>446</v>
      </c>
      <c r="G154" s="72" t="s">
        <v>383</v>
      </c>
      <c r="H154" s="3" t="s">
        <v>8</v>
      </c>
      <c r="I154" s="73"/>
      <c r="J154" s="23" t="s">
        <v>23</v>
      </c>
      <c r="K154" s="57">
        <f>2*36</f>
        <v>72</v>
      </c>
      <c r="L154" s="57">
        <v>12</v>
      </c>
      <c r="M154" s="57">
        <f>Tabulka134[[#This Row],[KS]]*Tabulka134[[#This Row],[PŘÍKON SVÍTIDLA JEDN (W)]]</f>
        <v>864</v>
      </c>
      <c r="N154" s="10" t="s">
        <v>17</v>
      </c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2:28" x14ac:dyDescent="0.2">
      <c r="D155" s="65" t="s">
        <v>447</v>
      </c>
      <c r="E155" s="20" t="s">
        <v>15</v>
      </c>
      <c r="F155" s="31" t="s">
        <v>52</v>
      </c>
      <c r="G155" s="31" t="s">
        <v>52</v>
      </c>
      <c r="H155" s="7" t="s">
        <v>8</v>
      </c>
      <c r="I155" s="32"/>
      <c r="J155" s="20" t="s">
        <v>23</v>
      </c>
      <c r="K155" s="55">
        <f>2*36</f>
        <v>72</v>
      </c>
      <c r="L155" s="55">
        <v>16</v>
      </c>
      <c r="M155" s="55">
        <f>Tabulka134[[#This Row],[KS]]*Tabulka134[[#This Row],[PŘÍKON SVÍTIDLA JEDN (W)]]</f>
        <v>1152</v>
      </c>
      <c r="N155" s="17" t="s">
        <v>17</v>
      </c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2:28" x14ac:dyDescent="0.2">
      <c r="D156" s="70"/>
      <c r="E156" s="20" t="s">
        <v>15</v>
      </c>
      <c r="F156" s="31" t="s">
        <v>49</v>
      </c>
      <c r="G156" s="31" t="s">
        <v>49</v>
      </c>
      <c r="H156" s="7" t="s">
        <v>8</v>
      </c>
      <c r="I156" s="32"/>
      <c r="J156" s="20" t="s">
        <v>23</v>
      </c>
      <c r="K156" s="55">
        <f>2*36</f>
        <v>72</v>
      </c>
      <c r="L156" s="55">
        <v>3</v>
      </c>
      <c r="M156" s="55">
        <f>Tabulka134[[#This Row],[KS]]*Tabulka134[[#This Row],[PŘÍKON SVÍTIDLA JEDN (W)]]</f>
        <v>216</v>
      </c>
      <c r="N156" s="17" t="s">
        <v>17</v>
      </c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2:28" x14ac:dyDescent="0.2">
      <c r="B157" s="1" t="s">
        <v>450</v>
      </c>
      <c r="D157" s="70"/>
      <c r="E157" s="20" t="s">
        <v>15</v>
      </c>
      <c r="F157" s="31" t="s">
        <v>448</v>
      </c>
      <c r="G157" s="31" t="s">
        <v>448</v>
      </c>
      <c r="H157" s="7" t="s">
        <v>8</v>
      </c>
      <c r="I157" s="32"/>
      <c r="J157" s="20" t="s">
        <v>23</v>
      </c>
      <c r="K157" s="55">
        <f>2*36</f>
        <v>72</v>
      </c>
      <c r="L157" s="55">
        <v>1</v>
      </c>
      <c r="M157" s="55">
        <f>Tabulka134[[#This Row],[KS]]*Tabulka134[[#This Row],[PŘÍKON SVÍTIDLA JEDN (W)]]</f>
        <v>72</v>
      </c>
      <c r="N157" s="17" t="s">
        <v>17</v>
      </c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2:28" x14ac:dyDescent="0.2">
      <c r="D158" s="70"/>
      <c r="E158" s="20" t="s">
        <v>15</v>
      </c>
      <c r="F158" s="31" t="s">
        <v>449</v>
      </c>
      <c r="G158" s="31" t="s">
        <v>33</v>
      </c>
      <c r="H158" s="7" t="s">
        <v>8</v>
      </c>
      <c r="I158" s="32"/>
      <c r="J158" s="32"/>
      <c r="K158" s="55">
        <v>60</v>
      </c>
      <c r="L158" s="55">
        <v>11</v>
      </c>
      <c r="M158" s="55">
        <f>Tabulka134[[#This Row],[KS]]*Tabulka134[[#This Row],[PŘÍKON SVÍTIDLA JEDN (W)]]</f>
        <v>660</v>
      </c>
      <c r="N158" s="69" t="s">
        <v>93</v>
      </c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2:28" x14ac:dyDescent="0.2">
      <c r="E159" s="20" t="s">
        <v>15</v>
      </c>
      <c r="F159" s="68" t="s">
        <v>451</v>
      </c>
      <c r="G159" s="68" t="s">
        <v>57</v>
      </c>
      <c r="H159" s="7" t="s">
        <v>8</v>
      </c>
      <c r="I159" s="66"/>
      <c r="J159" s="66"/>
      <c r="K159" s="55">
        <v>60</v>
      </c>
      <c r="L159" s="55">
        <v>2</v>
      </c>
      <c r="M159" s="55">
        <f>Tabulka134[[#This Row],[KS]]*Tabulka134[[#This Row],[PŘÍKON SVÍTIDLA JEDN (W)]]</f>
        <v>120</v>
      </c>
      <c r="N159" s="67" t="s">
        <v>17</v>
      </c>
    </row>
    <row r="160" spans="2:28" x14ac:dyDescent="0.2">
      <c r="E160" s="20" t="s">
        <v>15</v>
      </c>
      <c r="F160" s="68" t="s">
        <v>452</v>
      </c>
      <c r="G160" s="68" t="s">
        <v>33</v>
      </c>
      <c r="H160" s="7" t="s">
        <v>8</v>
      </c>
      <c r="I160" s="66"/>
      <c r="J160" s="66"/>
      <c r="K160" s="55">
        <v>60</v>
      </c>
      <c r="L160" s="55">
        <v>10</v>
      </c>
      <c r="M160" s="55">
        <f>Tabulka134[[#This Row],[KS]]*Tabulka134[[#This Row],[PŘÍKON SVÍTIDLA JEDN (W)]]</f>
        <v>600</v>
      </c>
      <c r="N160" s="67" t="s">
        <v>93</v>
      </c>
    </row>
    <row r="161" spans="5:14" x14ac:dyDescent="0.2">
      <c r="E161" s="20" t="s">
        <v>15</v>
      </c>
      <c r="F161" s="68" t="s">
        <v>453</v>
      </c>
      <c r="G161" s="68" t="s">
        <v>33</v>
      </c>
      <c r="H161" s="7" t="s">
        <v>8</v>
      </c>
      <c r="I161" s="66"/>
      <c r="J161" s="66"/>
      <c r="K161" s="55">
        <v>60</v>
      </c>
      <c r="L161" s="55">
        <v>1</v>
      </c>
      <c r="M161" s="55">
        <f>Tabulka134[[#This Row],[KS]]*Tabulka134[[#This Row],[PŘÍKON SVÍTIDLA JEDN (W)]]</f>
        <v>60</v>
      </c>
      <c r="N161" s="67" t="s">
        <v>93</v>
      </c>
    </row>
    <row r="162" spans="5:14" x14ac:dyDescent="0.2">
      <c r="E162" s="20" t="s">
        <v>15</v>
      </c>
      <c r="F162" s="68" t="s">
        <v>454</v>
      </c>
      <c r="G162" s="68" t="s">
        <v>387</v>
      </c>
      <c r="H162" s="7" t="s">
        <v>8</v>
      </c>
      <c r="I162" s="66"/>
      <c r="J162" s="20" t="s">
        <v>23</v>
      </c>
      <c r="K162" s="55">
        <f>2*36</f>
        <v>72</v>
      </c>
      <c r="L162" s="55">
        <v>3</v>
      </c>
      <c r="M162" s="55">
        <f>Tabulka134[[#This Row],[KS]]*Tabulka134[[#This Row],[PŘÍKON SVÍTIDLA JEDN (W)]]</f>
        <v>216</v>
      </c>
      <c r="N162" s="17" t="s">
        <v>17</v>
      </c>
    </row>
    <row r="163" spans="5:14" x14ac:dyDescent="0.2">
      <c r="E163" s="20" t="s">
        <v>15</v>
      </c>
      <c r="F163" s="68" t="s">
        <v>455</v>
      </c>
      <c r="G163" s="68" t="s">
        <v>29</v>
      </c>
      <c r="H163" s="7" t="s">
        <v>8</v>
      </c>
      <c r="I163" s="66"/>
      <c r="J163" s="20" t="s">
        <v>23</v>
      </c>
      <c r="K163" s="55">
        <f>2*36</f>
        <v>72</v>
      </c>
      <c r="L163" s="55">
        <v>3</v>
      </c>
      <c r="M163" s="55">
        <f>Tabulka134[[#This Row],[KS]]*Tabulka134[[#This Row],[PŘÍKON SVÍTIDLA JEDN (W)]]</f>
        <v>216</v>
      </c>
      <c r="N163" s="17" t="s">
        <v>17</v>
      </c>
    </row>
    <row r="164" spans="5:14" x14ac:dyDescent="0.2">
      <c r="E164" s="20" t="s">
        <v>15</v>
      </c>
      <c r="F164" s="68" t="s">
        <v>456</v>
      </c>
      <c r="G164" s="68" t="s">
        <v>436</v>
      </c>
      <c r="H164" s="7" t="s">
        <v>8</v>
      </c>
      <c r="I164" s="66"/>
      <c r="J164" s="20" t="s">
        <v>23</v>
      </c>
      <c r="K164" s="55">
        <f>2*36</f>
        <v>72</v>
      </c>
      <c r="L164" s="55">
        <v>5</v>
      </c>
      <c r="M164" s="55">
        <f>Tabulka134[[#This Row],[KS]]*Tabulka134[[#This Row],[PŘÍKON SVÍTIDLA JEDN (W)]]</f>
        <v>360</v>
      </c>
      <c r="N164" s="17" t="s">
        <v>17</v>
      </c>
    </row>
    <row r="165" spans="5:14" x14ac:dyDescent="0.2">
      <c r="E165" s="20" t="s">
        <v>15</v>
      </c>
      <c r="F165" s="68" t="s">
        <v>457</v>
      </c>
      <c r="G165" s="68" t="s">
        <v>181</v>
      </c>
      <c r="H165" s="7" t="s">
        <v>8</v>
      </c>
      <c r="I165" s="66"/>
      <c r="J165" s="20" t="s">
        <v>23</v>
      </c>
      <c r="K165" s="55">
        <f>2*36</f>
        <v>72</v>
      </c>
      <c r="L165" s="55">
        <v>15</v>
      </c>
      <c r="M165" s="55">
        <f>Tabulka134[[#This Row],[KS]]*Tabulka134[[#This Row],[PŘÍKON SVÍTIDLA JEDN (W)]]</f>
        <v>1080</v>
      </c>
      <c r="N165" s="17" t="s">
        <v>17</v>
      </c>
    </row>
    <row r="166" spans="5:14" x14ac:dyDescent="0.2">
      <c r="E166" s="20" t="s">
        <v>15</v>
      </c>
      <c r="F166" s="68" t="s">
        <v>458</v>
      </c>
      <c r="G166" s="68" t="s">
        <v>383</v>
      </c>
      <c r="H166" s="7" t="s">
        <v>8</v>
      </c>
      <c r="I166" s="66"/>
      <c r="J166" s="20" t="s">
        <v>23</v>
      </c>
      <c r="K166" s="55">
        <f>2*36</f>
        <v>72</v>
      </c>
      <c r="L166" s="55">
        <v>15</v>
      </c>
      <c r="M166" s="55">
        <f>Tabulka134[[#This Row],[KS]]*Tabulka134[[#This Row],[PŘÍKON SVÍTIDLA JEDN (W)]]</f>
        <v>1080</v>
      </c>
      <c r="N166" s="17" t="s">
        <v>17</v>
      </c>
    </row>
    <row r="167" spans="5:14" x14ac:dyDescent="0.2">
      <c r="E167" s="20" t="s">
        <v>15</v>
      </c>
      <c r="F167" s="68" t="s">
        <v>458</v>
      </c>
      <c r="G167" s="68" t="s">
        <v>383</v>
      </c>
      <c r="H167" s="7" t="s">
        <v>8</v>
      </c>
      <c r="I167" s="66"/>
      <c r="J167" s="66"/>
      <c r="K167" s="55">
        <v>58</v>
      </c>
      <c r="L167" s="55">
        <v>2</v>
      </c>
      <c r="M167" s="55">
        <f>Tabulka134[[#This Row],[KS]]*Tabulka134[[#This Row],[PŘÍKON SVÍTIDLA JEDN (W)]]</f>
        <v>116</v>
      </c>
      <c r="N167" s="67" t="s">
        <v>17</v>
      </c>
    </row>
    <row r="168" spans="5:14" x14ac:dyDescent="0.2">
      <c r="E168" s="20" t="s">
        <v>15</v>
      </c>
      <c r="F168" s="31" t="s">
        <v>385</v>
      </c>
      <c r="G168" s="31" t="s">
        <v>383</v>
      </c>
      <c r="H168" s="7" t="s">
        <v>8</v>
      </c>
      <c r="I168" s="32"/>
      <c r="J168" s="20" t="s">
        <v>23</v>
      </c>
      <c r="K168" s="55">
        <f>2*36</f>
        <v>72</v>
      </c>
      <c r="L168" s="55">
        <v>15</v>
      </c>
      <c r="M168" s="55">
        <f>Tabulka134[[#This Row],[KS]]*Tabulka134[[#This Row],[PŘÍKON SVÍTIDLA JEDN (W)]]</f>
        <v>1080</v>
      </c>
      <c r="N168" s="17" t="s">
        <v>17</v>
      </c>
    </row>
    <row r="169" spans="5:14" x14ac:dyDescent="0.2">
      <c r="E169" s="20" t="s">
        <v>15</v>
      </c>
      <c r="F169" s="31" t="s">
        <v>385</v>
      </c>
      <c r="G169" s="31" t="s">
        <v>383</v>
      </c>
      <c r="H169" s="7" t="s">
        <v>8</v>
      </c>
      <c r="I169" s="66"/>
      <c r="J169" s="66"/>
      <c r="K169" s="55">
        <v>58</v>
      </c>
      <c r="L169" s="55">
        <v>2</v>
      </c>
      <c r="M169" s="55">
        <f>Tabulka134[[#This Row],[KS]]*Tabulka134[[#This Row],[PŘÍKON SVÍTIDLA JEDN (W)]]</f>
        <v>116</v>
      </c>
      <c r="N169" s="67" t="s">
        <v>17</v>
      </c>
    </row>
    <row r="170" spans="5:14" x14ac:dyDescent="0.2">
      <c r="E170" s="20" t="s">
        <v>15</v>
      </c>
      <c r="F170" s="68" t="s">
        <v>459</v>
      </c>
      <c r="G170" s="68" t="s">
        <v>387</v>
      </c>
      <c r="H170" s="7" t="s">
        <v>8</v>
      </c>
      <c r="I170" s="66"/>
      <c r="J170" s="20" t="s">
        <v>23</v>
      </c>
      <c r="K170" s="55">
        <f>2*36</f>
        <v>72</v>
      </c>
      <c r="L170" s="55">
        <v>3</v>
      </c>
      <c r="M170" s="55">
        <f>Tabulka134[[#This Row],[KS]]*Tabulka134[[#This Row],[PŘÍKON SVÍTIDLA JEDN (W)]]</f>
        <v>216</v>
      </c>
      <c r="N170" s="17" t="s">
        <v>17</v>
      </c>
    </row>
    <row r="171" spans="5:14" x14ac:dyDescent="0.2">
      <c r="E171" s="20" t="s">
        <v>15</v>
      </c>
      <c r="F171" s="68" t="s">
        <v>382</v>
      </c>
      <c r="G171" s="68" t="s">
        <v>383</v>
      </c>
      <c r="H171" s="7" t="s">
        <v>8</v>
      </c>
      <c r="I171" s="66"/>
      <c r="J171" s="20" t="s">
        <v>23</v>
      </c>
      <c r="K171" s="55">
        <f>2*36</f>
        <v>72</v>
      </c>
      <c r="L171" s="55">
        <v>15</v>
      </c>
      <c r="M171" s="55">
        <f>Tabulka134[[#This Row],[KS]]*Tabulka134[[#This Row],[PŘÍKON SVÍTIDLA JEDN (W)]]</f>
        <v>1080</v>
      </c>
      <c r="N171" s="17" t="s">
        <v>17</v>
      </c>
    </row>
    <row r="172" spans="5:14" x14ac:dyDescent="0.2">
      <c r="E172" s="20" t="s">
        <v>15</v>
      </c>
      <c r="F172" s="68" t="s">
        <v>382</v>
      </c>
      <c r="G172" s="68" t="s">
        <v>383</v>
      </c>
      <c r="H172" s="7" t="s">
        <v>8</v>
      </c>
      <c r="I172" s="66"/>
      <c r="J172" s="66"/>
      <c r="K172" s="55">
        <v>58</v>
      </c>
      <c r="L172" s="55">
        <v>2</v>
      </c>
      <c r="M172" s="55">
        <f>Tabulka134[[#This Row],[KS]]*Tabulka134[[#This Row],[PŘÍKON SVÍTIDLA JEDN (W)]]</f>
        <v>116</v>
      </c>
      <c r="N172" s="67" t="s">
        <v>17</v>
      </c>
    </row>
    <row r="173" spans="5:14" x14ac:dyDescent="0.2">
      <c r="E173" s="20" t="s">
        <v>15</v>
      </c>
      <c r="F173" s="68" t="s">
        <v>381</v>
      </c>
      <c r="G173" s="68" t="s">
        <v>383</v>
      </c>
      <c r="H173" s="7" t="s">
        <v>8</v>
      </c>
      <c r="I173" s="66"/>
      <c r="J173" s="20" t="s">
        <v>23</v>
      </c>
      <c r="K173" s="55">
        <f>2*36</f>
        <v>72</v>
      </c>
      <c r="L173" s="55">
        <v>15</v>
      </c>
      <c r="M173" s="55">
        <f>Tabulka134[[#This Row],[KS]]*Tabulka134[[#This Row],[PŘÍKON SVÍTIDLA JEDN (W)]]</f>
        <v>1080</v>
      </c>
      <c r="N173" s="17" t="s">
        <v>17</v>
      </c>
    </row>
    <row r="174" spans="5:14" x14ac:dyDescent="0.2">
      <c r="E174" s="20" t="s">
        <v>15</v>
      </c>
      <c r="F174" s="68" t="s">
        <v>381</v>
      </c>
      <c r="G174" s="68" t="s">
        <v>383</v>
      </c>
      <c r="H174" s="7" t="s">
        <v>8</v>
      </c>
      <c r="I174" s="66"/>
      <c r="J174" s="66"/>
      <c r="K174" s="55">
        <v>58</v>
      </c>
      <c r="L174" s="55">
        <v>2</v>
      </c>
      <c r="M174" s="55">
        <f>Tabulka134[[#This Row],[KS]]*Tabulka134[[#This Row],[PŘÍKON SVÍTIDLA JEDN (W)]]</f>
        <v>116</v>
      </c>
      <c r="N174" s="67" t="s">
        <v>17</v>
      </c>
    </row>
    <row r="175" spans="5:14" x14ac:dyDescent="0.2">
      <c r="E175" s="20" t="s">
        <v>15</v>
      </c>
      <c r="F175" s="68" t="s">
        <v>460</v>
      </c>
      <c r="G175" s="68" t="s">
        <v>383</v>
      </c>
      <c r="H175" s="7" t="s">
        <v>8</v>
      </c>
      <c r="I175" s="66"/>
      <c r="J175" s="20" t="s">
        <v>23</v>
      </c>
      <c r="K175" s="55">
        <f>2*36</f>
        <v>72</v>
      </c>
      <c r="L175" s="55">
        <v>15</v>
      </c>
      <c r="M175" s="55">
        <f>Tabulka134[[#This Row],[KS]]*Tabulka134[[#This Row],[PŘÍKON SVÍTIDLA JEDN (W)]]</f>
        <v>1080</v>
      </c>
      <c r="N175" s="17" t="s">
        <v>17</v>
      </c>
    </row>
    <row r="176" spans="5:14" x14ac:dyDescent="0.2">
      <c r="E176" s="23" t="s">
        <v>15</v>
      </c>
      <c r="F176" s="72" t="s">
        <v>460</v>
      </c>
      <c r="G176" s="72" t="s">
        <v>383</v>
      </c>
      <c r="H176" s="3" t="s">
        <v>8</v>
      </c>
      <c r="I176" s="73"/>
      <c r="J176" s="73"/>
      <c r="K176" s="57">
        <v>58</v>
      </c>
      <c r="L176" s="57">
        <v>2</v>
      </c>
      <c r="M176" s="57">
        <f>Tabulka134[[#This Row],[KS]]*Tabulka134[[#This Row],[PŘÍKON SVÍTIDLA JEDN (W)]]</f>
        <v>116</v>
      </c>
      <c r="N176" s="74" t="s">
        <v>17</v>
      </c>
    </row>
    <row r="177" spans="5:14" x14ac:dyDescent="0.2">
      <c r="E177" s="20" t="s">
        <v>50</v>
      </c>
      <c r="F177" s="68" t="s">
        <v>49</v>
      </c>
      <c r="G177" s="68" t="s">
        <v>49</v>
      </c>
      <c r="H177" s="7" t="s">
        <v>8</v>
      </c>
      <c r="I177" s="66"/>
      <c r="J177" s="20" t="s">
        <v>23</v>
      </c>
      <c r="K177" s="55">
        <f>2*36</f>
        <v>72</v>
      </c>
      <c r="L177" s="55">
        <v>6</v>
      </c>
      <c r="M177" s="55">
        <f>Tabulka134[[#This Row],[KS]]*Tabulka134[[#This Row],[PŘÍKON SVÍTIDLA JEDN (W)]]</f>
        <v>432</v>
      </c>
      <c r="N177" s="17" t="s">
        <v>17</v>
      </c>
    </row>
    <row r="178" spans="5:14" x14ac:dyDescent="0.2">
      <c r="E178" s="20" t="s">
        <v>50</v>
      </c>
      <c r="F178" s="68" t="s">
        <v>52</v>
      </c>
      <c r="G178" s="68" t="s">
        <v>52</v>
      </c>
      <c r="H178" s="7" t="s">
        <v>8</v>
      </c>
      <c r="I178" s="66"/>
      <c r="J178" s="20" t="s">
        <v>23</v>
      </c>
      <c r="K178" s="55">
        <f>2*36</f>
        <v>72</v>
      </c>
      <c r="L178" s="55">
        <v>16</v>
      </c>
      <c r="M178" s="55">
        <f>Tabulka134[[#This Row],[KS]]*Tabulka134[[#This Row],[PŘÍKON SVÍTIDLA JEDN (W)]]</f>
        <v>1152</v>
      </c>
      <c r="N178" s="17" t="s">
        <v>17</v>
      </c>
    </row>
    <row r="179" spans="5:14" x14ac:dyDescent="0.2">
      <c r="E179" s="20" t="s">
        <v>50</v>
      </c>
      <c r="F179" s="68" t="s">
        <v>461</v>
      </c>
      <c r="G179" s="68" t="s">
        <v>57</v>
      </c>
      <c r="H179" s="7" t="s">
        <v>8</v>
      </c>
      <c r="I179" s="66"/>
      <c r="J179" s="66"/>
      <c r="K179" s="55">
        <v>60</v>
      </c>
      <c r="L179" s="55">
        <v>1</v>
      </c>
      <c r="M179" s="55">
        <f>Tabulka134[[#This Row],[KS]]*Tabulka134[[#This Row],[PŘÍKON SVÍTIDLA JEDN (W)]]</f>
        <v>60</v>
      </c>
      <c r="N179" s="67" t="s">
        <v>17</v>
      </c>
    </row>
    <row r="180" spans="5:14" x14ac:dyDescent="0.2">
      <c r="E180" s="20" t="s">
        <v>50</v>
      </c>
      <c r="F180" s="68" t="s">
        <v>462</v>
      </c>
      <c r="G180" s="68" t="s">
        <v>33</v>
      </c>
      <c r="H180" s="7" t="s">
        <v>8</v>
      </c>
      <c r="I180" s="66"/>
      <c r="J180" s="66"/>
      <c r="K180" s="55">
        <v>60</v>
      </c>
      <c r="L180" s="55">
        <v>11</v>
      </c>
      <c r="M180" s="55">
        <f>Tabulka134[[#This Row],[KS]]*Tabulka134[[#This Row],[PŘÍKON SVÍTIDLA JEDN (W)]]</f>
        <v>660</v>
      </c>
      <c r="N180" s="67" t="s">
        <v>93</v>
      </c>
    </row>
    <row r="181" spans="5:14" x14ac:dyDescent="0.2">
      <c r="E181" s="20" t="s">
        <v>50</v>
      </c>
      <c r="F181" s="68" t="s">
        <v>463</v>
      </c>
      <c r="G181" s="68" t="s">
        <v>33</v>
      </c>
      <c r="H181" s="7" t="s">
        <v>8</v>
      </c>
      <c r="I181" s="66"/>
      <c r="J181" s="66"/>
      <c r="K181" s="55">
        <v>60</v>
      </c>
      <c r="L181" s="55">
        <v>1</v>
      </c>
      <c r="M181" s="55">
        <f>Tabulka134[[#This Row],[KS]]*Tabulka134[[#This Row],[PŘÍKON SVÍTIDLA JEDN (W)]]</f>
        <v>60</v>
      </c>
      <c r="N181" s="67" t="s">
        <v>17</v>
      </c>
    </row>
    <row r="182" spans="5:14" x14ac:dyDescent="0.2">
      <c r="E182" s="20" t="s">
        <v>50</v>
      </c>
      <c r="F182" s="68" t="s">
        <v>464</v>
      </c>
      <c r="G182" s="68" t="s">
        <v>57</v>
      </c>
      <c r="H182" s="7" t="s">
        <v>8</v>
      </c>
      <c r="I182" s="66"/>
      <c r="J182" s="66"/>
      <c r="K182" s="55">
        <v>60</v>
      </c>
      <c r="L182" s="55">
        <v>1</v>
      </c>
      <c r="M182" s="55">
        <f>Tabulka134[[#This Row],[KS]]*Tabulka134[[#This Row],[PŘÍKON SVÍTIDLA JEDN (W)]]</f>
        <v>60</v>
      </c>
      <c r="N182" s="67" t="s">
        <v>17</v>
      </c>
    </row>
    <row r="183" spans="5:14" x14ac:dyDescent="0.2">
      <c r="E183" s="20" t="s">
        <v>50</v>
      </c>
      <c r="F183" s="68" t="s">
        <v>465</v>
      </c>
      <c r="G183" s="68" t="s">
        <v>387</v>
      </c>
      <c r="H183" s="7" t="s">
        <v>8</v>
      </c>
      <c r="I183" s="66"/>
      <c r="J183" s="20" t="s">
        <v>23</v>
      </c>
      <c r="K183" s="55">
        <f>2*36</f>
        <v>72</v>
      </c>
      <c r="L183" s="55">
        <v>3</v>
      </c>
      <c r="M183" s="55">
        <f>Tabulka134[[#This Row],[KS]]*Tabulka134[[#This Row],[PŘÍKON SVÍTIDLA JEDN (W)]]</f>
        <v>216</v>
      </c>
      <c r="N183" s="17" t="s">
        <v>17</v>
      </c>
    </row>
    <row r="184" spans="5:14" x14ac:dyDescent="0.2">
      <c r="E184" s="20" t="s">
        <v>50</v>
      </c>
      <c r="F184" s="68" t="s">
        <v>466</v>
      </c>
      <c r="G184" s="68" t="s">
        <v>383</v>
      </c>
      <c r="H184" s="7" t="s">
        <v>8</v>
      </c>
      <c r="I184" s="66" t="s">
        <v>467</v>
      </c>
      <c r="J184" s="20" t="s">
        <v>23</v>
      </c>
      <c r="K184" s="55">
        <f>2*36</f>
        <v>72</v>
      </c>
      <c r="L184" s="55">
        <v>6</v>
      </c>
      <c r="M184" s="55">
        <f>Tabulka134[[#This Row],[KS]]*Tabulka134[[#This Row],[PŘÍKON SVÍTIDLA JEDN (W)]]</f>
        <v>432</v>
      </c>
      <c r="N184" s="17" t="s">
        <v>17</v>
      </c>
    </row>
    <row r="185" spans="5:14" x14ac:dyDescent="0.2">
      <c r="E185" s="20" t="s">
        <v>50</v>
      </c>
      <c r="F185" s="68" t="s">
        <v>466</v>
      </c>
      <c r="G185" s="68" t="s">
        <v>383</v>
      </c>
      <c r="H185" s="7" t="s">
        <v>8</v>
      </c>
      <c r="I185" s="66"/>
      <c r="J185" s="66"/>
      <c r="K185" s="55">
        <v>58</v>
      </c>
      <c r="L185" s="55">
        <v>2</v>
      </c>
      <c r="M185" s="55">
        <f>Tabulka134[[#This Row],[KS]]*Tabulka134[[#This Row],[PŘÍKON SVÍTIDLA JEDN (W)]]</f>
        <v>116</v>
      </c>
      <c r="N185" s="67" t="s">
        <v>17</v>
      </c>
    </row>
    <row r="186" spans="5:14" x14ac:dyDescent="0.2">
      <c r="E186" s="20" t="s">
        <v>50</v>
      </c>
      <c r="F186" s="68" t="s">
        <v>468</v>
      </c>
      <c r="G186" s="68" t="s">
        <v>387</v>
      </c>
      <c r="H186" s="7" t="s">
        <v>8</v>
      </c>
      <c r="I186" s="66"/>
      <c r="J186" s="20" t="s">
        <v>23</v>
      </c>
      <c r="K186" s="55">
        <f>2*36</f>
        <v>72</v>
      </c>
      <c r="L186" s="55">
        <v>3</v>
      </c>
      <c r="M186" s="55">
        <f>Tabulka134[[#This Row],[KS]]*Tabulka134[[#This Row],[PŘÍKON SVÍTIDLA JEDN (W)]]</f>
        <v>216</v>
      </c>
      <c r="N186" s="17" t="s">
        <v>17</v>
      </c>
    </row>
    <row r="187" spans="5:14" x14ac:dyDescent="0.2">
      <c r="E187" s="20" t="s">
        <v>50</v>
      </c>
      <c r="F187" s="68" t="s">
        <v>469</v>
      </c>
      <c r="G187" s="68" t="s">
        <v>470</v>
      </c>
      <c r="H187" s="7" t="s">
        <v>8</v>
      </c>
      <c r="I187" s="66"/>
      <c r="J187" s="20" t="s">
        <v>23</v>
      </c>
      <c r="K187" s="55">
        <f>2*36</f>
        <v>72</v>
      </c>
      <c r="L187" s="55">
        <v>18</v>
      </c>
      <c r="M187" s="55">
        <f>Tabulka134[[#This Row],[KS]]*Tabulka134[[#This Row],[PŘÍKON SVÍTIDLA JEDN (W)]]</f>
        <v>1296</v>
      </c>
      <c r="N187" s="17" t="s">
        <v>17</v>
      </c>
    </row>
    <row r="188" spans="5:14" x14ac:dyDescent="0.2">
      <c r="E188" s="20" t="s">
        <v>50</v>
      </c>
      <c r="F188" s="68" t="s">
        <v>469</v>
      </c>
      <c r="G188" s="68" t="s">
        <v>470</v>
      </c>
      <c r="H188" s="7" t="s">
        <v>8</v>
      </c>
      <c r="I188" s="66"/>
      <c r="J188" s="66"/>
      <c r="K188" s="55">
        <v>58</v>
      </c>
      <c r="L188" s="55">
        <v>2</v>
      </c>
      <c r="M188" s="55">
        <f>Tabulka134[[#This Row],[KS]]*Tabulka134[[#This Row],[PŘÍKON SVÍTIDLA JEDN (W)]]</f>
        <v>116</v>
      </c>
      <c r="N188" s="67" t="s">
        <v>17</v>
      </c>
    </row>
    <row r="189" spans="5:14" x14ac:dyDescent="0.2">
      <c r="E189" s="20" t="s">
        <v>50</v>
      </c>
      <c r="F189" s="68" t="s">
        <v>471</v>
      </c>
      <c r="G189" s="68" t="s">
        <v>387</v>
      </c>
      <c r="H189" s="7" t="s">
        <v>8</v>
      </c>
      <c r="I189" s="66"/>
      <c r="J189" s="20" t="s">
        <v>23</v>
      </c>
      <c r="K189" s="55">
        <f>2*36</f>
        <v>72</v>
      </c>
      <c r="L189" s="55">
        <v>6</v>
      </c>
      <c r="M189" s="55">
        <f>Tabulka134[[#This Row],[KS]]*Tabulka134[[#This Row],[PŘÍKON SVÍTIDLA JEDN (W)]]</f>
        <v>432</v>
      </c>
      <c r="N189" s="17" t="s">
        <v>17</v>
      </c>
    </row>
    <row r="190" spans="5:14" x14ac:dyDescent="0.2">
      <c r="E190" s="20" t="s">
        <v>50</v>
      </c>
      <c r="F190" s="68" t="s">
        <v>471</v>
      </c>
      <c r="G190" s="68" t="s">
        <v>387</v>
      </c>
      <c r="H190" s="7" t="s">
        <v>8</v>
      </c>
      <c r="I190" s="66"/>
      <c r="J190" s="20" t="s">
        <v>23</v>
      </c>
      <c r="K190" s="55">
        <f>2*36</f>
        <v>72</v>
      </c>
      <c r="L190" s="55">
        <v>3</v>
      </c>
      <c r="M190" s="55">
        <f>Tabulka134[[#This Row],[KS]]*Tabulka134[[#This Row],[PŘÍKON SVÍTIDLA JEDN (W)]]</f>
        <v>216</v>
      </c>
      <c r="N190" s="17" t="s">
        <v>17</v>
      </c>
    </row>
    <row r="191" spans="5:14" x14ac:dyDescent="0.2">
      <c r="E191" s="20" t="s">
        <v>50</v>
      </c>
      <c r="F191" s="68" t="s">
        <v>472</v>
      </c>
      <c r="G191" s="68" t="s">
        <v>383</v>
      </c>
      <c r="H191" s="7" t="s">
        <v>8</v>
      </c>
      <c r="I191" s="66"/>
      <c r="J191" s="20" t="s">
        <v>23</v>
      </c>
      <c r="K191" s="55">
        <f>2*36</f>
        <v>72</v>
      </c>
      <c r="L191" s="55">
        <v>15</v>
      </c>
      <c r="M191" s="55">
        <f>Tabulka134[[#This Row],[KS]]*Tabulka134[[#This Row],[PŘÍKON SVÍTIDLA JEDN (W)]]</f>
        <v>1080</v>
      </c>
      <c r="N191" s="17" t="s">
        <v>17</v>
      </c>
    </row>
    <row r="192" spans="5:14" x14ac:dyDescent="0.2">
      <c r="E192" s="20" t="s">
        <v>50</v>
      </c>
      <c r="F192" s="68" t="s">
        <v>472</v>
      </c>
      <c r="G192" s="68" t="s">
        <v>383</v>
      </c>
      <c r="H192" s="7" t="s">
        <v>8</v>
      </c>
      <c r="I192" s="66"/>
      <c r="J192" s="66"/>
      <c r="K192" s="55">
        <v>58</v>
      </c>
      <c r="L192" s="55">
        <v>2</v>
      </c>
      <c r="M192" s="55">
        <f>Tabulka134[[#This Row],[KS]]*Tabulka134[[#This Row],[PŘÍKON SVÍTIDLA JEDN (W)]]</f>
        <v>116</v>
      </c>
      <c r="N192" s="67" t="s">
        <v>17</v>
      </c>
    </row>
    <row r="193" spans="5:14" x14ac:dyDescent="0.2">
      <c r="E193" s="20" t="s">
        <v>50</v>
      </c>
      <c r="F193" s="68" t="s">
        <v>397</v>
      </c>
      <c r="G193" s="68" t="s">
        <v>383</v>
      </c>
      <c r="H193" s="7" t="s">
        <v>8</v>
      </c>
      <c r="I193" s="66"/>
      <c r="J193" s="20" t="s">
        <v>23</v>
      </c>
      <c r="K193" s="55">
        <f>2*36</f>
        <v>72</v>
      </c>
      <c r="L193" s="55">
        <v>15</v>
      </c>
      <c r="M193" s="55">
        <f>Tabulka134[[#This Row],[KS]]*Tabulka134[[#This Row],[PŘÍKON SVÍTIDLA JEDN (W)]]</f>
        <v>1080</v>
      </c>
      <c r="N193" s="17" t="s">
        <v>17</v>
      </c>
    </row>
    <row r="194" spans="5:14" x14ac:dyDescent="0.2">
      <c r="E194" s="20" t="s">
        <v>50</v>
      </c>
      <c r="F194" s="68" t="s">
        <v>473</v>
      </c>
      <c r="G194" s="68" t="s">
        <v>387</v>
      </c>
      <c r="H194" s="7" t="s">
        <v>8</v>
      </c>
      <c r="I194" s="66"/>
      <c r="J194" s="20" t="s">
        <v>23</v>
      </c>
      <c r="K194" s="55">
        <f>2*36</f>
        <v>72</v>
      </c>
      <c r="L194" s="55">
        <v>3</v>
      </c>
      <c r="M194" s="55">
        <f>Tabulka134[[#This Row],[KS]]*Tabulka134[[#This Row],[PŘÍKON SVÍTIDLA JEDN (W)]]</f>
        <v>216</v>
      </c>
      <c r="N194" s="17" t="s">
        <v>17</v>
      </c>
    </row>
    <row r="195" spans="5:14" x14ac:dyDescent="0.2">
      <c r="E195" s="20" t="s">
        <v>50</v>
      </c>
      <c r="F195" s="68" t="s">
        <v>395</v>
      </c>
      <c r="G195" s="68" t="s">
        <v>383</v>
      </c>
      <c r="H195" s="7" t="s">
        <v>8</v>
      </c>
      <c r="I195" s="66"/>
      <c r="J195" s="20" t="s">
        <v>23</v>
      </c>
      <c r="K195" s="55">
        <f>2*36</f>
        <v>72</v>
      </c>
      <c r="L195" s="55">
        <v>15</v>
      </c>
      <c r="M195" s="55">
        <f>Tabulka134[[#This Row],[KS]]*Tabulka134[[#This Row],[PŘÍKON SVÍTIDLA JEDN (W)]]</f>
        <v>1080</v>
      </c>
      <c r="N195" s="17" t="s">
        <v>17</v>
      </c>
    </row>
    <row r="196" spans="5:14" x14ac:dyDescent="0.2">
      <c r="E196" s="20" t="s">
        <v>50</v>
      </c>
      <c r="F196" s="68" t="s">
        <v>395</v>
      </c>
      <c r="G196" s="68" t="s">
        <v>383</v>
      </c>
      <c r="H196" s="7" t="s">
        <v>8</v>
      </c>
      <c r="I196" s="66"/>
      <c r="J196" s="66"/>
      <c r="K196" s="55">
        <v>58</v>
      </c>
      <c r="L196" s="55">
        <v>2</v>
      </c>
      <c r="M196" s="55">
        <f>Tabulka134[[#This Row],[KS]]*Tabulka134[[#This Row],[PŘÍKON SVÍTIDLA JEDN (W)]]</f>
        <v>116</v>
      </c>
      <c r="N196" s="67" t="s">
        <v>17</v>
      </c>
    </row>
    <row r="197" spans="5:14" x14ac:dyDescent="0.2">
      <c r="E197" s="20" t="s">
        <v>50</v>
      </c>
      <c r="F197" s="68" t="s">
        <v>394</v>
      </c>
      <c r="G197" s="68" t="s">
        <v>383</v>
      </c>
      <c r="H197" s="7" t="s">
        <v>8</v>
      </c>
      <c r="I197" s="66"/>
      <c r="J197" s="20" t="s">
        <v>23</v>
      </c>
      <c r="K197" s="55">
        <f>2*36</f>
        <v>72</v>
      </c>
      <c r="L197" s="55">
        <v>15</v>
      </c>
      <c r="M197" s="55">
        <f>Tabulka134[[#This Row],[KS]]*Tabulka134[[#This Row],[PŘÍKON SVÍTIDLA JEDN (W)]]</f>
        <v>1080</v>
      </c>
      <c r="N197" s="17" t="s">
        <v>17</v>
      </c>
    </row>
    <row r="198" spans="5:14" x14ac:dyDescent="0.2">
      <c r="E198" s="20" t="s">
        <v>50</v>
      </c>
      <c r="F198" s="68" t="s">
        <v>394</v>
      </c>
      <c r="G198" s="68" t="s">
        <v>383</v>
      </c>
      <c r="H198" s="7" t="s">
        <v>8</v>
      </c>
      <c r="I198" s="66"/>
      <c r="J198" s="66"/>
      <c r="K198" s="55">
        <v>58</v>
      </c>
      <c r="L198" s="55">
        <v>2</v>
      </c>
      <c r="M198" s="55">
        <f>Tabulka134[[#This Row],[KS]]*Tabulka134[[#This Row],[PŘÍKON SVÍTIDLA JEDN (W)]]</f>
        <v>116</v>
      </c>
      <c r="N198" s="67" t="s">
        <v>17</v>
      </c>
    </row>
    <row r="199" spans="5:14" x14ac:dyDescent="0.2">
      <c r="E199" s="20" t="s">
        <v>50</v>
      </c>
      <c r="F199" s="68" t="s">
        <v>474</v>
      </c>
      <c r="G199" s="68" t="s">
        <v>383</v>
      </c>
      <c r="H199" s="7" t="s">
        <v>8</v>
      </c>
      <c r="I199" s="66"/>
      <c r="J199" s="20" t="s">
        <v>23</v>
      </c>
      <c r="K199" s="55">
        <f>2*36</f>
        <v>72</v>
      </c>
      <c r="L199" s="55">
        <v>15</v>
      </c>
      <c r="M199" s="55">
        <f>Tabulka134[[#This Row],[KS]]*Tabulka134[[#This Row],[PŘÍKON SVÍTIDLA JEDN (W)]]</f>
        <v>1080</v>
      </c>
      <c r="N199" s="17" t="s">
        <v>17</v>
      </c>
    </row>
    <row r="200" spans="5:14" x14ac:dyDescent="0.2">
      <c r="E200" s="23" t="s">
        <v>50</v>
      </c>
      <c r="F200" s="72" t="s">
        <v>474</v>
      </c>
      <c r="G200" s="72" t="s">
        <v>383</v>
      </c>
      <c r="H200" s="3" t="s">
        <v>8</v>
      </c>
      <c r="I200" s="73"/>
      <c r="J200" s="73"/>
      <c r="K200" s="57">
        <v>58</v>
      </c>
      <c r="L200" s="57">
        <v>2</v>
      </c>
      <c r="M200" s="57">
        <f>Tabulka134[[#This Row],[KS]]*Tabulka134[[#This Row],[PŘÍKON SVÍTIDLA JEDN (W)]]</f>
        <v>116</v>
      </c>
      <c r="N200" s="74" t="s">
        <v>17</v>
      </c>
    </row>
    <row r="201" spans="5:14" x14ac:dyDescent="0.2">
      <c r="E201" s="20" t="s">
        <v>108</v>
      </c>
      <c r="F201" s="68" t="s">
        <v>52</v>
      </c>
      <c r="G201" s="68" t="s">
        <v>52</v>
      </c>
      <c r="H201" s="7" t="s">
        <v>8</v>
      </c>
      <c r="I201" s="66"/>
      <c r="J201" s="20" t="s">
        <v>23</v>
      </c>
      <c r="K201" s="55">
        <f>2*36</f>
        <v>72</v>
      </c>
      <c r="L201" s="55">
        <v>18</v>
      </c>
      <c r="M201" s="55">
        <f>Tabulka134[[#This Row],[KS]]*Tabulka134[[#This Row],[PŘÍKON SVÍTIDLA JEDN (W)]]</f>
        <v>1296</v>
      </c>
      <c r="N201" s="17" t="s">
        <v>17</v>
      </c>
    </row>
    <row r="202" spans="5:14" x14ac:dyDescent="0.2">
      <c r="E202" s="20" t="s">
        <v>108</v>
      </c>
      <c r="F202" s="31" t="s">
        <v>475</v>
      </c>
      <c r="G202" s="31" t="s">
        <v>33</v>
      </c>
      <c r="H202" s="7" t="s">
        <v>8</v>
      </c>
      <c r="I202" s="32"/>
      <c r="J202" s="32"/>
      <c r="K202" s="55">
        <v>60</v>
      </c>
      <c r="L202" s="55">
        <v>11</v>
      </c>
      <c r="M202" s="55">
        <f>Tabulka134[[#This Row],[KS]]*Tabulka134[[#This Row],[PŘÍKON SVÍTIDLA JEDN (W)]]</f>
        <v>660</v>
      </c>
      <c r="N202" s="67" t="s">
        <v>17</v>
      </c>
    </row>
    <row r="203" spans="5:14" x14ac:dyDescent="0.2">
      <c r="E203" s="20" t="s">
        <v>108</v>
      </c>
      <c r="F203" s="75">
        <v>315</v>
      </c>
      <c r="G203" s="75">
        <v>315</v>
      </c>
      <c r="H203" s="7" t="s">
        <v>8</v>
      </c>
      <c r="I203" s="76"/>
      <c r="J203" s="76"/>
      <c r="K203" s="55">
        <v>60</v>
      </c>
      <c r="L203" s="55">
        <v>1</v>
      </c>
      <c r="M203" s="55">
        <f>Tabulka134[[#This Row],[KS]]*Tabulka134[[#This Row],[PŘÍKON SVÍTIDLA JEDN (W)]]</f>
        <v>60</v>
      </c>
      <c r="N203" s="67" t="s">
        <v>17</v>
      </c>
    </row>
    <row r="204" spans="5:14" x14ac:dyDescent="0.2">
      <c r="E204" s="20" t="s">
        <v>108</v>
      </c>
      <c r="F204" s="75" t="s">
        <v>476</v>
      </c>
      <c r="G204" s="75" t="s">
        <v>33</v>
      </c>
      <c r="H204" s="7" t="s">
        <v>8</v>
      </c>
      <c r="I204" s="76"/>
      <c r="J204" s="76"/>
      <c r="K204" s="55">
        <v>60</v>
      </c>
      <c r="L204" s="55">
        <v>1</v>
      </c>
      <c r="M204" s="55">
        <f>Tabulka134[[#This Row],[KS]]*Tabulka134[[#This Row],[PŘÍKON SVÍTIDLA JEDN (W)]]</f>
        <v>60</v>
      </c>
      <c r="N204" s="67" t="s">
        <v>17</v>
      </c>
    </row>
    <row r="205" spans="5:14" x14ac:dyDescent="0.2">
      <c r="E205" s="20" t="s">
        <v>108</v>
      </c>
      <c r="F205" s="75" t="s">
        <v>477</v>
      </c>
      <c r="G205" s="75" t="s">
        <v>33</v>
      </c>
      <c r="H205" s="7" t="s">
        <v>8</v>
      </c>
      <c r="I205" s="76"/>
      <c r="J205" s="76"/>
      <c r="K205" s="55">
        <v>60</v>
      </c>
      <c r="L205" s="55">
        <v>9</v>
      </c>
      <c r="M205" s="55">
        <f>Tabulka134[[#This Row],[KS]]*Tabulka134[[#This Row],[PŘÍKON SVÍTIDLA JEDN (W)]]</f>
        <v>540</v>
      </c>
      <c r="N205" s="67" t="s">
        <v>17</v>
      </c>
    </row>
    <row r="206" spans="5:14" x14ac:dyDescent="0.2">
      <c r="E206" s="20" t="s">
        <v>108</v>
      </c>
      <c r="F206" s="75" t="s">
        <v>478</v>
      </c>
      <c r="G206" s="75" t="s">
        <v>383</v>
      </c>
      <c r="H206" s="7" t="s">
        <v>8</v>
      </c>
      <c r="I206" s="76"/>
      <c r="J206" s="76" t="s">
        <v>429</v>
      </c>
      <c r="K206" s="55">
        <f>2*28</f>
        <v>56</v>
      </c>
      <c r="L206" s="55">
        <v>18</v>
      </c>
      <c r="M206" s="55">
        <f>Tabulka134[[#This Row],[KS]]*Tabulka134[[#This Row],[PŘÍKON SVÍTIDLA JEDN (W)]]</f>
        <v>1008</v>
      </c>
      <c r="N206" s="77" t="s">
        <v>17</v>
      </c>
    </row>
    <row r="207" spans="5:14" x14ac:dyDescent="0.2">
      <c r="E207" s="20" t="s">
        <v>108</v>
      </c>
      <c r="F207" s="75" t="s">
        <v>478</v>
      </c>
      <c r="G207" s="75" t="s">
        <v>383</v>
      </c>
      <c r="H207" s="7" t="s">
        <v>8</v>
      </c>
      <c r="I207" s="76"/>
      <c r="J207" s="76"/>
      <c r="K207" s="55">
        <v>58</v>
      </c>
      <c r="L207" s="55">
        <v>2</v>
      </c>
      <c r="M207" s="55">
        <f>Tabulka134[[#This Row],[KS]]*Tabulka134[[#This Row],[PŘÍKON SVÍTIDLA JEDN (W)]]</f>
        <v>116</v>
      </c>
      <c r="N207" s="67" t="s">
        <v>17</v>
      </c>
    </row>
    <row r="208" spans="5:14" x14ac:dyDescent="0.2">
      <c r="E208" s="20" t="s">
        <v>108</v>
      </c>
      <c r="F208" s="75" t="s">
        <v>479</v>
      </c>
      <c r="G208" s="75" t="s">
        <v>387</v>
      </c>
      <c r="H208" s="7" t="s">
        <v>8</v>
      </c>
      <c r="I208" s="76"/>
      <c r="J208" s="20" t="s">
        <v>23</v>
      </c>
      <c r="K208" s="55">
        <f>2*36</f>
        <v>72</v>
      </c>
      <c r="L208" s="55">
        <v>6</v>
      </c>
      <c r="M208" s="55">
        <f>Tabulka134[[#This Row],[KS]]*Tabulka134[[#This Row],[PŘÍKON SVÍTIDLA JEDN (W)]]</f>
        <v>432</v>
      </c>
      <c r="N208" s="17" t="s">
        <v>17</v>
      </c>
    </row>
    <row r="209" spans="4:14" x14ac:dyDescent="0.2">
      <c r="E209" s="20" t="s">
        <v>108</v>
      </c>
      <c r="F209" s="75" t="s">
        <v>480</v>
      </c>
      <c r="G209" s="75" t="s">
        <v>57</v>
      </c>
      <c r="H209" s="7" t="s">
        <v>8</v>
      </c>
      <c r="I209" s="76"/>
      <c r="J209" s="76"/>
      <c r="K209" s="55">
        <v>60</v>
      </c>
      <c r="L209" s="55">
        <v>1</v>
      </c>
      <c r="M209" s="55">
        <f>Tabulka134[[#This Row],[KS]]*Tabulka134[[#This Row],[PŘÍKON SVÍTIDLA JEDN (W)]]</f>
        <v>60</v>
      </c>
      <c r="N209" s="67" t="s">
        <v>481</v>
      </c>
    </row>
    <row r="210" spans="4:14" x14ac:dyDescent="0.2">
      <c r="E210" s="20" t="s">
        <v>108</v>
      </c>
      <c r="F210" s="75" t="s">
        <v>482</v>
      </c>
      <c r="G210" s="75" t="s">
        <v>387</v>
      </c>
      <c r="H210" s="7" t="s">
        <v>8</v>
      </c>
      <c r="I210" s="76"/>
      <c r="J210" s="20" t="s">
        <v>23</v>
      </c>
      <c r="K210" s="55">
        <f>2*36</f>
        <v>72</v>
      </c>
      <c r="L210" s="55">
        <v>3</v>
      </c>
      <c r="M210" s="55">
        <f>Tabulka134[[#This Row],[KS]]*Tabulka134[[#This Row],[PŘÍKON SVÍTIDLA JEDN (W)]]</f>
        <v>216</v>
      </c>
      <c r="N210" s="17" t="s">
        <v>17</v>
      </c>
    </row>
    <row r="211" spans="4:14" x14ac:dyDescent="0.2">
      <c r="E211" s="20" t="s">
        <v>108</v>
      </c>
      <c r="F211" s="75" t="s">
        <v>483</v>
      </c>
      <c r="G211" s="75" t="s">
        <v>470</v>
      </c>
      <c r="H211" s="7" t="s">
        <v>8</v>
      </c>
      <c r="I211" s="76"/>
      <c r="J211" s="20" t="s">
        <v>23</v>
      </c>
      <c r="K211" s="55">
        <f>2*36</f>
        <v>72</v>
      </c>
      <c r="L211" s="55">
        <v>18</v>
      </c>
      <c r="M211" s="55">
        <f>Tabulka134[[#This Row],[KS]]*Tabulka134[[#This Row],[PŘÍKON SVÍTIDLA JEDN (W)]]</f>
        <v>1296</v>
      </c>
      <c r="N211" s="17" t="s">
        <v>17</v>
      </c>
    </row>
    <row r="212" spans="4:14" x14ac:dyDescent="0.2">
      <c r="E212" s="20" t="s">
        <v>108</v>
      </c>
      <c r="F212" s="75" t="s">
        <v>483</v>
      </c>
      <c r="G212" s="75" t="s">
        <v>470</v>
      </c>
      <c r="H212" s="7" t="s">
        <v>8</v>
      </c>
      <c r="I212" s="76"/>
      <c r="J212" s="76"/>
      <c r="K212" s="55">
        <v>58</v>
      </c>
      <c r="L212" s="55">
        <v>2</v>
      </c>
      <c r="M212" s="55">
        <f>Tabulka134[[#This Row],[KS]]*Tabulka134[[#This Row],[PŘÍKON SVÍTIDLA JEDN (W)]]</f>
        <v>116</v>
      </c>
      <c r="N212" s="67" t="s">
        <v>17</v>
      </c>
    </row>
    <row r="213" spans="4:14" x14ac:dyDescent="0.2">
      <c r="E213" s="20" t="s">
        <v>108</v>
      </c>
      <c r="F213" s="75" t="s">
        <v>484</v>
      </c>
      <c r="G213" s="75" t="s">
        <v>383</v>
      </c>
      <c r="H213" s="7" t="s">
        <v>8</v>
      </c>
      <c r="I213" s="76"/>
      <c r="J213" s="20" t="s">
        <v>23</v>
      </c>
      <c r="K213" s="55">
        <f>2*36</f>
        <v>72</v>
      </c>
      <c r="L213" s="55">
        <v>15</v>
      </c>
      <c r="M213" s="55">
        <f>Tabulka134[[#This Row],[KS]]*Tabulka134[[#This Row],[PŘÍKON SVÍTIDLA JEDN (W)]]</f>
        <v>1080</v>
      </c>
      <c r="N213" s="17" t="s">
        <v>17</v>
      </c>
    </row>
    <row r="214" spans="4:14" x14ac:dyDescent="0.2">
      <c r="E214" s="20" t="s">
        <v>108</v>
      </c>
      <c r="F214" s="75" t="s">
        <v>484</v>
      </c>
      <c r="G214" s="75" t="s">
        <v>383</v>
      </c>
      <c r="H214" s="7" t="s">
        <v>8</v>
      </c>
      <c r="I214" s="76"/>
      <c r="J214" s="76"/>
      <c r="K214" s="55">
        <v>58</v>
      </c>
      <c r="L214" s="55">
        <v>2</v>
      </c>
      <c r="M214" s="55">
        <f>Tabulka134[[#This Row],[KS]]*Tabulka134[[#This Row],[PŘÍKON SVÍTIDLA JEDN (W)]]</f>
        <v>116</v>
      </c>
      <c r="N214" s="67" t="s">
        <v>17</v>
      </c>
    </row>
    <row r="215" spans="4:14" x14ac:dyDescent="0.2">
      <c r="E215" s="20" t="s">
        <v>108</v>
      </c>
      <c r="F215" s="75" t="s">
        <v>406</v>
      </c>
      <c r="G215" s="75" t="s">
        <v>383</v>
      </c>
      <c r="H215" s="7" t="s">
        <v>8</v>
      </c>
      <c r="I215" s="76"/>
      <c r="J215" s="20" t="s">
        <v>23</v>
      </c>
      <c r="K215" s="55">
        <f>2*36</f>
        <v>72</v>
      </c>
      <c r="L215" s="55">
        <v>15</v>
      </c>
      <c r="M215" s="55">
        <f>Tabulka134[[#This Row],[KS]]*Tabulka134[[#This Row],[PŘÍKON SVÍTIDLA JEDN (W)]]</f>
        <v>1080</v>
      </c>
      <c r="N215" s="17" t="s">
        <v>17</v>
      </c>
    </row>
    <row r="216" spans="4:14" x14ac:dyDescent="0.2">
      <c r="E216" s="20" t="s">
        <v>108</v>
      </c>
      <c r="F216" s="75" t="s">
        <v>406</v>
      </c>
      <c r="G216" s="75" t="s">
        <v>383</v>
      </c>
      <c r="H216" s="7" t="s">
        <v>8</v>
      </c>
      <c r="I216" s="76"/>
      <c r="J216" s="76"/>
      <c r="K216" s="55">
        <v>58</v>
      </c>
      <c r="L216" s="55">
        <v>2</v>
      </c>
      <c r="M216" s="55">
        <f>Tabulka134[[#This Row],[KS]]*Tabulka134[[#This Row],[PŘÍKON SVÍTIDLA JEDN (W)]]</f>
        <v>116</v>
      </c>
      <c r="N216" s="67" t="s">
        <v>17</v>
      </c>
    </row>
    <row r="217" spans="4:14" x14ac:dyDescent="0.2">
      <c r="E217" s="20" t="s">
        <v>108</v>
      </c>
      <c r="F217" s="75" t="s">
        <v>485</v>
      </c>
      <c r="G217" s="75" t="s">
        <v>387</v>
      </c>
      <c r="H217" s="7" t="s">
        <v>8</v>
      </c>
      <c r="I217" s="76"/>
      <c r="J217" s="20" t="s">
        <v>23</v>
      </c>
      <c r="K217" s="55">
        <f>2*36</f>
        <v>72</v>
      </c>
      <c r="L217" s="55">
        <v>3</v>
      </c>
      <c r="M217" s="55">
        <f>Tabulka134[[#This Row],[KS]]*Tabulka134[[#This Row],[PŘÍKON SVÍTIDLA JEDN (W)]]</f>
        <v>216</v>
      </c>
      <c r="N217" s="17" t="s">
        <v>17</v>
      </c>
    </row>
    <row r="218" spans="4:14" x14ac:dyDescent="0.2">
      <c r="E218" s="20" t="s">
        <v>108</v>
      </c>
      <c r="F218" s="75" t="s">
        <v>486</v>
      </c>
      <c r="G218" s="75" t="s">
        <v>383</v>
      </c>
      <c r="H218" s="7" t="s">
        <v>8</v>
      </c>
      <c r="I218" s="76" t="s">
        <v>487</v>
      </c>
      <c r="J218" s="76"/>
      <c r="K218" s="55">
        <v>49</v>
      </c>
      <c r="L218" s="55">
        <v>2</v>
      </c>
      <c r="M218" s="55">
        <f>Tabulka134[[#This Row],[KS]]*Tabulka134[[#This Row],[PŘÍKON SVÍTIDLA JEDN (W)]]</f>
        <v>98</v>
      </c>
      <c r="N218" s="77"/>
    </row>
    <row r="219" spans="4:14" x14ac:dyDescent="0.2">
      <c r="E219" s="20" t="s">
        <v>108</v>
      </c>
      <c r="F219" s="75" t="s">
        <v>486</v>
      </c>
      <c r="G219" s="75" t="s">
        <v>383</v>
      </c>
      <c r="H219" s="7" t="s">
        <v>8</v>
      </c>
      <c r="I219" s="76" t="s">
        <v>488</v>
      </c>
      <c r="J219" s="20" t="s">
        <v>23</v>
      </c>
      <c r="K219" s="55">
        <f>2*36</f>
        <v>72</v>
      </c>
      <c r="L219" s="55">
        <v>10</v>
      </c>
      <c r="M219" s="55">
        <f>Tabulka134[[#This Row],[KS]]*Tabulka134[[#This Row],[PŘÍKON SVÍTIDLA JEDN (W)]]</f>
        <v>720</v>
      </c>
      <c r="N219" s="17" t="s">
        <v>17</v>
      </c>
    </row>
    <row r="220" spans="4:14" x14ac:dyDescent="0.2">
      <c r="E220" s="20" t="s">
        <v>108</v>
      </c>
      <c r="F220" s="75" t="s">
        <v>403</v>
      </c>
      <c r="G220" s="75" t="s">
        <v>383</v>
      </c>
      <c r="H220" s="7" t="s">
        <v>8</v>
      </c>
      <c r="I220" s="76"/>
      <c r="J220" s="20" t="s">
        <v>23</v>
      </c>
      <c r="K220" s="55">
        <f>2*36</f>
        <v>72</v>
      </c>
      <c r="L220" s="55">
        <v>15</v>
      </c>
      <c r="M220" s="55">
        <f>Tabulka134[[#This Row],[KS]]*Tabulka134[[#This Row],[PŘÍKON SVÍTIDLA JEDN (W)]]</f>
        <v>1080</v>
      </c>
      <c r="N220" s="17" t="s">
        <v>17</v>
      </c>
    </row>
    <row r="221" spans="4:14" x14ac:dyDescent="0.2">
      <c r="E221" s="20" t="s">
        <v>108</v>
      </c>
      <c r="F221" s="75" t="s">
        <v>403</v>
      </c>
      <c r="G221" s="75" t="s">
        <v>383</v>
      </c>
      <c r="H221" s="7" t="s">
        <v>8</v>
      </c>
      <c r="I221" s="79"/>
      <c r="J221" s="79"/>
      <c r="K221" s="55">
        <v>58</v>
      </c>
      <c r="L221" s="55">
        <v>2</v>
      </c>
      <c r="M221" s="55">
        <f>Tabulka134[[#This Row],[KS]]*Tabulka134[[#This Row],[PŘÍKON SVÍTIDLA JEDN (W)]]</f>
        <v>116</v>
      </c>
      <c r="N221" s="67" t="s">
        <v>17</v>
      </c>
    </row>
    <row r="222" spans="4:14" x14ac:dyDescent="0.2">
      <c r="E222" s="20" t="s">
        <v>108</v>
      </c>
      <c r="F222" s="75" t="s">
        <v>402</v>
      </c>
      <c r="G222" s="75" t="s">
        <v>383</v>
      </c>
      <c r="H222" s="7" t="s">
        <v>8</v>
      </c>
      <c r="I222" s="76"/>
      <c r="J222" s="20" t="s">
        <v>23</v>
      </c>
      <c r="K222" s="55">
        <f>2*36</f>
        <v>72</v>
      </c>
      <c r="L222" s="55">
        <v>15</v>
      </c>
      <c r="M222" s="55">
        <f>Tabulka134[[#This Row],[KS]]*Tabulka134[[#This Row],[PŘÍKON SVÍTIDLA JEDN (W)]]</f>
        <v>1080</v>
      </c>
      <c r="N222" s="17" t="s">
        <v>17</v>
      </c>
    </row>
    <row r="223" spans="4:14" x14ac:dyDescent="0.2">
      <c r="E223" s="23" t="s">
        <v>108</v>
      </c>
      <c r="F223" s="80" t="s">
        <v>402</v>
      </c>
      <c r="G223" s="80" t="s">
        <v>383</v>
      </c>
      <c r="H223" s="3" t="s">
        <v>8</v>
      </c>
      <c r="I223" s="81"/>
      <c r="J223" s="81"/>
      <c r="K223" s="57">
        <v>58</v>
      </c>
      <c r="L223" s="57">
        <v>2</v>
      </c>
      <c r="M223" s="57">
        <f>Tabulka134[[#This Row],[KS]]*Tabulka134[[#This Row],[PŘÍKON SVÍTIDLA JEDN (W)]]</f>
        <v>116</v>
      </c>
      <c r="N223" s="74" t="s">
        <v>17</v>
      </c>
    </row>
    <row r="224" spans="4:14" x14ac:dyDescent="0.2">
      <c r="D224" s="65" t="s">
        <v>489</v>
      </c>
      <c r="E224" s="20" t="s">
        <v>15</v>
      </c>
      <c r="F224" s="75" t="s">
        <v>490</v>
      </c>
      <c r="G224" s="75" t="s">
        <v>490</v>
      </c>
      <c r="H224" s="7" t="s">
        <v>8</v>
      </c>
      <c r="I224" s="76" t="s">
        <v>491</v>
      </c>
      <c r="J224" s="76"/>
      <c r="K224" s="55">
        <v>60</v>
      </c>
      <c r="L224" s="55">
        <v>3</v>
      </c>
      <c r="M224" s="55">
        <f>Tabulka134[[#This Row],[KS]]*Tabulka134[[#This Row],[PŘÍKON SVÍTIDLA JEDN (W)]]</f>
        <v>180</v>
      </c>
      <c r="N224" s="77" t="s">
        <v>17</v>
      </c>
    </row>
    <row r="225" spans="5:14" x14ac:dyDescent="0.2">
      <c r="E225" s="20" t="s">
        <v>15</v>
      </c>
      <c r="F225" s="75" t="s">
        <v>492</v>
      </c>
      <c r="G225" s="75" t="s">
        <v>493</v>
      </c>
      <c r="H225" s="7" t="s">
        <v>8</v>
      </c>
      <c r="I225" s="76"/>
      <c r="J225" s="20" t="s">
        <v>23</v>
      </c>
      <c r="K225" s="55">
        <f>2*36</f>
        <v>72</v>
      </c>
      <c r="L225" s="55">
        <v>12</v>
      </c>
      <c r="M225" s="55">
        <f>Tabulka134[[#This Row],[KS]]*Tabulka134[[#This Row],[PŘÍKON SVÍTIDLA JEDN (W)]]</f>
        <v>864</v>
      </c>
      <c r="N225" s="17" t="s">
        <v>17</v>
      </c>
    </row>
    <row r="226" spans="5:14" x14ac:dyDescent="0.2">
      <c r="E226" s="20" t="s">
        <v>15</v>
      </c>
      <c r="F226" s="75" t="s">
        <v>494</v>
      </c>
      <c r="G226" s="75" t="s">
        <v>52</v>
      </c>
      <c r="H226" s="7" t="s">
        <v>8</v>
      </c>
      <c r="I226" s="76"/>
      <c r="J226" s="20" t="s">
        <v>23</v>
      </c>
      <c r="K226" s="55">
        <f>2*36</f>
        <v>72</v>
      </c>
      <c r="L226" s="55">
        <v>8</v>
      </c>
      <c r="M226" s="55">
        <f>Tabulka134[[#This Row],[KS]]*Tabulka134[[#This Row],[PŘÍKON SVÍTIDLA JEDN (W)]]</f>
        <v>576</v>
      </c>
      <c r="N226" s="17" t="s">
        <v>17</v>
      </c>
    </row>
    <row r="227" spans="5:14" x14ac:dyDescent="0.2">
      <c r="E227" s="20" t="s">
        <v>15</v>
      </c>
      <c r="F227" s="75" t="s">
        <v>495</v>
      </c>
      <c r="G227" s="75" t="s">
        <v>495</v>
      </c>
      <c r="H227" s="7" t="s">
        <v>8</v>
      </c>
      <c r="I227" s="76"/>
      <c r="J227" s="20" t="s">
        <v>23</v>
      </c>
      <c r="K227" s="55">
        <f>2*36</f>
        <v>72</v>
      </c>
      <c r="L227" s="55">
        <v>8</v>
      </c>
      <c r="M227" s="55">
        <f>Tabulka134[[#This Row],[KS]]*Tabulka134[[#This Row],[PŘÍKON SVÍTIDLA JEDN (W)]]</f>
        <v>576</v>
      </c>
      <c r="N227" s="17" t="s">
        <v>17</v>
      </c>
    </row>
    <row r="228" spans="5:14" x14ac:dyDescent="0.2">
      <c r="E228" s="20" t="s">
        <v>15</v>
      </c>
      <c r="F228" s="75" t="s">
        <v>496</v>
      </c>
      <c r="G228" s="75" t="s">
        <v>496</v>
      </c>
      <c r="H228" s="7" t="s">
        <v>8</v>
      </c>
      <c r="I228" s="76"/>
      <c r="J228" s="76"/>
      <c r="K228" s="55">
        <v>200</v>
      </c>
      <c r="L228" s="55">
        <v>3</v>
      </c>
      <c r="M228" s="55">
        <f>Tabulka134[[#This Row],[KS]]*Tabulka134[[#This Row],[PŘÍKON SVÍTIDLA JEDN (W)]]</f>
        <v>600</v>
      </c>
      <c r="N228" s="77" t="s">
        <v>93</v>
      </c>
    </row>
    <row r="229" spans="5:14" x14ac:dyDescent="0.2">
      <c r="E229" s="20" t="s">
        <v>15</v>
      </c>
      <c r="F229" s="75" t="s">
        <v>497</v>
      </c>
      <c r="G229" s="75" t="s">
        <v>498</v>
      </c>
      <c r="H229" s="7" t="s">
        <v>8</v>
      </c>
      <c r="I229" s="76"/>
      <c r="J229" s="20" t="s">
        <v>23</v>
      </c>
      <c r="K229" s="55">
        <f>2*36</f>
        <v>72</v>
      </c>
      <c r="L229" s="55">
        <v>16</v>
      </c>
      <c r="M229" s="55">
        <f>Tabulka134[[#This Row],[KS]]*Tabulka134[[#This Row],[PŘÍKON SVÍTIDLA JEDN (W)]]</f>
        <v>1152</v>
      </c>
      <c r="N229" s="17" t="s">
        <v>17</v>
      </c>
    </row>
    <row r="230" spans="5:14" x14ac:dyDescent="0.2">
      <c r="E230" s="20" t="s">
        <v>15</v>
      </c>
      <c r="F230" s="75" t="s">
        <v>497</v>
      </c>
      <c r="G230" s="75" t="s">
        <v>498</v>
      </c>
      <c r="H230" s="7" t="s">
        <v>8</v>
      </c>
      <c r="I230" s="76"/>
      <c r="J230" s="20" t="s">
        <v>23</v>
      </c>
      <c r="K230" s="55">
        <f>2*36</f>
        <v>72</v>
      </c>
      <c r="L230" s="55">
        <v>18</v>
      </c>
      <c r="M230" s="55">
        <f>Tabulka134[[#This Row],[KS]]*Tabulka134[[#This Row],[PŘÍKON SVÍTIDLA JEDN (W)]]</f>
        <v>1296</v>
      </c>
      <c r="N230" s="17" t="s">
        <v>17</v>
      </c>
    </row>
    <row r="231" spans="5:14" x14ac:dyDescent="0.2">
      <c r="E231" s="20" t="s">
        <v>15</v>
      </c>
      <c r="F231" s="75" t="s">
        <v>499</v>
      </c>
      <c r="G231" s="75" t="s">
        <v>499</v>
      </c>
      <c r="H231" s="7" t="s">
        <v>8</v>
      </c>
      <c r="I231" s="76"/>
      <c r="J231" s="20" t="s">
        <v>23</v>
      </c>
      <c r="K231" s="55">
        <f>2*36</f>
        <v>72</v>
      </c>
      <c r="L231" s="55">
        <v>3</v>
      </c>
      <c r="M231" s="55">
        <f>Tabulka134[[#This Row],[KS]]*Tabulka134[[#This Row],[PŘÍKON SVÍTIDLA JEDN (W)]]</f>
        <v>216</v>
      </c>
      <c r="N231" s="17" t="s">
        <v>17</v>
      </c>
    </row>
    <row r="232" spans="5:14" x14ac:dyDescent="0.2">
      <c r="E232" s="20" t="s">
        <v>15</v>
      </c>
      <c r="F232" s="75" t="s">
        <v>500</v>
      </c>
      <c r="G232" s="75" t="s">
        <v>29</v>
      </c>
      <c r="H232" s="7" t="s">
        <v>8</v>
      </c>
      <c r="I232" s="76"/>
      <c r="J232" s="76"/>
      <c r="K232" s="55">
        <v>200</v>
      </c>
      <c r="L232" s="55">
        <v>3</v>
      </c>
      <c r="M232" s="55">
        <f>Tabulka134[[#This Row],[KS]]*Tabulka134[[#This Row],[PŘÍKON SVÍTIDLA JEDN (W)]]</f>
        <v>600</v>
      </c>
      <c r="N232" s="77" t="s">
        <v>93</v>
      </c>
    </row>
    <row r="233" spans="5:14" x14ac:dyDescent="0.2">
      <c r="E233" s="20" t="s">
        <v>15</v>
      </c>
      <c r="F233" s="75" t="s">
        <v>501</v>
      </c>
      <c r="G233" s="75" t="s">
        <v>244</v>
      </c>
      <c r="H233" s="7" t="s">
        <v>8</v>
      </c>
      <c r="I233" s="76"/>
      <c r="J233" s="20" t="s">
        <v>23</v>
      </c>
      <c r="K233" s="55">
        <f t="shared" ref="K233:K238" si="1">2*36</f>
        <v>72</v>
      </c>
      <c r="L233" s="55">
        <v>42</v>
      </c>
      <c r="M233" s="55">
        <f>Tabulka134[[#This Row],[KS]]*Tabulka134[[#This Row],[PŘÍKON SVÍTIDLA JEDN (W)]]</f>
        <v>3024</v>
      </c>
      <c r="N233" s="17" t="s">
        <v>17</v>
      </c>
    </row>
    <row r="234" spans="5:14" x14ac:dyDescent="0.2">
      <c r="E234" s="20" t="s">
        <v>15</v>
      </c>
      <c r="F234" s="75" t="s">
        <v>502</v>
      </c>
      <c r="G234" s="75" t="s">
        <v>52</v>
      </c>
      <c r="H234" s="7" t="s">
        <v>8</v>
      </c>
      <c r="I234" s="76"/>
      <c r="J234" s="20" t="s">
        <v>23</v>
      </c>
      <c r="K234" s="55">
        <f t="shared" si="1"/>
        <v>72</v>
      </c>
      <c r="L234" s="55">
        <v>8</v>
      </c>
      <c r="M234" s="55">
        <f>Tabulka134[[#This Row],[KS]]*Tabulka134[[#This Row],[PŘÍKON SVÍTIDLA JEDN (W)]]</f>
        <v>576</v>
      </c>
      <c r="N234" s="17" t="s">
        <v>17</v>
      </c>
    </row>
    <row r="235" spans="5:14" x14ac:dyDescent="0.2">
      <c r="E235" s="20" t="s">
        <v>15</v>
      </c>
      <c r="F235" s="75" t="s">
        <v>493</v>
      </c>
      <c r="G235" s="75" t="s">
        <v>493</v>
      </c>
      <c r="H235" s="7" t="s">
        <v>8</v>
      </c>
      <c r="I235" s="76"/>
      <c r="J235" s="20" t="s">
        <v>23</v>
      </c>
      <c r="K235" s="55">
        <f t="shared" si="1"/>
        <v>72</v>
      </c>
      <c r="L235" s="55">
        <v>40</v>
      </c>
      <c r="M235" s="55">
        <f>Tabulka134[[#This Row],[KS]]*Tabulka134[[#This Row],[PŘÍKON SVÍTIDLA JEDN (W)]]</f>
        <v>2880</v>
      </c>
      <c r="N235" s="17" t="s">
        <v>17</v>
      </c>
    </row>
    <row r="236" spans="5:14" x14ac:dyDescent="0.2">
      <c r="E236" s="20" t="s">
        <v>15</v>
      </c>
      <c r="F236" s="75" t="s">
        <v>503</v>
      </c>
      <c r="G236" s="75" t="s">
        <v>503</v>
      </c>
      <c r="H236" s="7" t="s">
        <v>8</v>
      </c>
      <c r="I236" s="76"/>
      <c r="J236" s="20" t="s">
        <v>23</v>
      </c>
      <c r="K236" s="55">
        <f t="shared" si="1"/>
        <v>72</v>
      </c>
      <c r="L236" s="55">
        <v>2</v>
      </c>
      <c r="M236" s="55">
        <f>Tabulka134[[#This Row],[KS]]*Tabulka134[[#This Row],[PŘÍKON SVÍTIDLA JEDN (W)]]</f>
        <v>144</v>
      </c>
      <c r="N236" s="17" t="s">
        <v>17</v>
      </c>
    </row>
    <row r="237" spans="5:14" x14ac:dyDescent="0.2">
      <c r="E237" s="20" t="s">
        <v>15</v>
      </c>
      <c r="F237" s="75" t="s">
        <v>504</v>
      </c>
      <c r="G237" s="75" t="s">
        <v>52</v>
      </c>
      <c r="H237" s="7" t="s">
        <v>8</v>
      </c>
      <c r="I237" s="76"/>
      <c r="J237" s="20" t="s">
        <v>23</v>
      </c>
      <c r="K237" s="55">
        <f t="shared" si="1"/>
        <v>72</v>
      </c>
      <c r="L237" s="55">
        <v>8</v>
      </c>
      <c r="M237" s="55">
        <f>Tabulka134[[#This Row],[KS]]*Tabulka134[[#This Row],[PŘÍKON SVÍTIDLA JEDN (W)]]</f>
        <v>576</v>
      </c>
      <c r="N237" s="17" t="s">
        <v>17</v>
      </c>
    </row>
    <row r="238" spans="5:14" x14ac:dyDescent="0.2">
      <c r="E238" s="20" t="s">
        <v>15</v>
      </c>
      <c r="F238" s="75" t="s">
        <v>448</v>
      </c>
      <c r="G238" s="75" t="s">
        <v>448</v>
      </c>
      <c r="H238" s="7" t="s">
        <v>8</v>
      </c>
      <c r="I238" s="76"/>
      <c r="J238" s="20" t="s">
        <v>23</v>
      </c>
      <c r="K238" s="55">
        <f t="shared" si="1"/>
        <v>72</v>
      </c>
      <c r="L238" s="55">
        <v>3</v>
      </c>
      <c r="M238" s="55">
        <f>Tabulka134[[#This Row],[KS]]*Tabulka134[[#This Row],[PŘÍKON SVÍTIDLA JEDN (W)]]</f>
        <v>216</v>
      </c>
      <c r="N238" s="17" t="s">
        <v>17</v>
      </c>
    </row>
    <row r="239" spans="5:14" x14ac:dyDescent="0.2">
      <c r="E239" s="20" t="s">
        <v>15</v>
      </c>
      <c r="F239" s="75" t="s">
        <v>505</v>
      </c>
      <c r="G239" s="75" t="s">
        <v>505</v>
      </c>
      <c r="H239" s="7" t="s">
        <v>8</v>
      </c>
      <c r="I239" s="76"/>
      <c r="J239" s="76"/>
      <c r="K239" s="55">
        <v>60</v>
      </c>
      <c r="L239" s="55">
        <v>1</v>
      </c>
      <c r="M239" s="55">
        <f>Tabulka134[[#This Row],[KS]]*Tabulka134[[#This Row],[PŘÍKON SVÍTIDLA JEDN (W)]]</f>
        <v>60</v>
      </c>
      <c r="N239" s="77" t="s">
        <v>17</v>
      </c>
    </row>
    <row r="240" spans="5:14" x14ac:dyDescent="0.2">
      <c r="E240" s="20" t="s">
        <v>15</v>
      </c>
      <c r="F240" s="75" t="s">
        <v>505</v>
      </c>
      <c r="G240" s="75" t="s">
        <v>505</v>
      </c>
      <c r="H240" s="7" t="s">
        <v>8</v>
      </c>
      <c r="I240" s="76"/>
      <c r="J240" s="76"/>
      <c r="K240" s="55">
        <v>60</v>
      </c>
      <c r="L240" s="55">
        <v>2</v>
      </c>
      <c r="M240" s="55">
        <f>Tabulka134[[#This Row],[KS]]*Tabulka134[[#This Row],[PŘÍKON SVÍTIDLA JEDN (W)]]</f>
        <v>120</v>
      </c>
      <c r="N240" s="77" t="s">
        <v>17</v>
      </c>
    </row>
    <row r="241" spans="1:14" x14ac:dyDescent="0.2">
      <c r="E241" s="20" t="s">
        <v>15</v>
      </c>
      <c r="F241" s="75" t="s">
        <v>505</v>
      </c>
      <c r="G241" s="75" t="s">
        <v>505</v>
      </c>
      <c r="H241" s="7" t="s">
        <v>8</v>
      </c>
      <c r="I241" s="76"/>
      <c r="J241" s="76"/>
      <c r="K241" s="55">
        <v>36</v>
      </c>
      <c r="L241" s="55">
        <v>1</v>
      </c>
      <c r="M241" s="55">
        <f>Tabulka134[[#This Row],[KS]]*Tabulka134[[#This Row],[PŘÍKON SVÍTIDLA JEDN (W)]]</f>
        <v>36</v>
      </c>
      <c r="N241" s="77" t="s">
        <v>17</v>
      </c>
    </row>
    <row r="242" spans="1:14" x14ac:dyDescent="0.2">
      <c r="E242" s="20" t="s">
        <v>15</v>
      </c>
      <c r="F242" s="75" t="s">
        <v>505</v>
      </c>
      <c r="G242" s="75" t="s">
        <v>505</v>
      </c>
      <c r="H242" s="7" t="s">
        <v>8</v>
      </c>
      <c r="I242" s="76"/>
      <c r="J242" s="20" t="s">
        <v>23</v>
      </c>
      <c r="K242" s="55">
        <f>2*36</f>
        <v>72</v>
      </c>
      <c r="L242" s="55">
        <v>6</v>
      </c>
      <c r="M242" s="55">
        <f>Tabulka134[[#This Row],[KS]]*Tabulka134[[#This Row],[PŘÍKON SVÍTIDLA JEDN (W)]]</f>
        <v>432</v>
      </c>
      <c r="N242" s="17" t="s">
        <v>17</v>
      </c>
    </row>
    <row r="243" spans="1:14" x14ac:dyDescent="0.2">
      <c r="E243" s="20" t="s">
        <v>15</v>
      </c>
      <c r="F243" s="75" t="s">
        <v>505</v>
      </c>
      <c r="G243" s="75" t="s">
        <v>505</v>
      </c>
      <c r="H243" s="7" t="s">
        <v>8</v>
      </c>
      <c r="I243" s="76"/>
      <c r="J243" s="76" t="s">
        <v>506</v>
      </c>
      <c r="K243" s="55">
        <f>6*36</f>
        <v>216</v>
      </c>
      <c r="L243" s="55">
        <v>1</v>
      </c>
      <c r="M243" s="55">
        <f>Tabulka134[[#This Row],[KS]]*Tabulka134[[#This Row],[PŘÍKON SVÍTIDLA JEDN (W)]]</f>
        <v>216</v>
      </c>
      <c r="N243" s="77" t="s">
        <v>17</v>
      </c>
    </row>
    <row r="244" spans="1:14" x14ac:dyDescent="0.2">
      <c r="E244" s="20" t="s">
        <v>15</v>
      </c>
      <c r="F244" s="75" t="s">
        <v>507</v>
      </c>
      <c r="G244" s="75" t="s">
        <v>33</v>
      </c>
      <c r="H244" s="7" t="s">
        <v>8</v>
      </c>
      <c r="I244" s="76"/>
      <c r="J244" s="76"/>
      <c r="K244" s="55">
        <v>60</v>
      </c>
      <c r="L244" s="55">
        <v>2</v>
      </c>
      <c r="M244" s="55">
        <f>Tabulka134[[#This Row],[KS]]*Tabulka134[[#This Row],[PŘÍKON SVÍTIDLA JEDN (W)]]</f>
        <v>120</v>
      </c>
      <c r="N244" s="77" t="s">
        <v>17</v>
      </c>
    </row>
    <row r="245" spans="1:14" x14ac:dyDescent="0.2">
      <c r="E245" s="20" t="s">
        <v>15</v>
      </c>
      <c r="F245" s="75" t="s">
        <v>26</v>
      </c>
      <c r="G245" s="75" t="s">
        <v>26</v>
      </c>
      <c r="H245" s="7" t="s">
        <v>8</v>
      </c>
      <c r="I245" s="76"/>
      <c r="J245" s="20" t="s">
        <v>23</v>
      </c>
      <c r="K245" s="55">
        <f t="shared" ref="K245:K253" si="2">2*36</f>
        <v>72</v>
      </c>
      <c r="L245" s="55">
        <v>8</v>
      </c>
      <c r="M245" s="55">
        <f>Tabulka134[[#This Row],[KS]]*Tabulka134[[#This Row],[PŘÍKON SVÍTIDLA JEDN (W)]]</f>
        <v>576</v>
      </c>
      <c r="N245" s="17" t="s">
        <v>17</v>
      </c>
    </row>
    <row r="246" spans="1:14" x14ac:dyDescent="0.2">
      <c r="E246" s="20" t="s">
        <v>15</v>
      </c>
      <c r="F246" s="75" t="s">
        <v>139</v>
      </c>
      <c r="G246" s="75" t="s">
        <v>29</v>
      </c>
      <c r="H246" s="7" t="s">
        <v>8</v>
      </c>
      <c r="I246" s="76"/>
      <c r="J246" s="20" t="s">
        <v>23</v>
      </c>
      <c r="K246" s="55">
        <f t="shared" si="2"/>
        <v>72</v>
      </c>
      <c r="L246" s="55">
        <v>3</v>
      </c>
      <c r="M246" s="55">
        <f>Tabulka134[[#This Row],[KS]]*Tabulka134[[#This Row],[PŘÍKON SVÍTIDLA JEDN (W)]]</f>
        <v>216</v>
      </c>
      <c r="N246" s="17" t="s">
        <v>17</v>
      </c>
    </row>
    <row r="247" spans="1:14" x14ac:dyDescent="0.2">
      <c r="E247" s="20" t="s">
        <v>15</v>
      </c>
      <c r="F247" s="75" t="s">
        <v>508</v>
      </c>
      <c r="G247" s="75" t="s">
        <v>508</v>
      </c>
      <c r="H247" s="7" t="s">
        <v>8</v>
      </c>
      <c r="I247" s="76"/>
      <c r="J247" s="20" t="s">
        <v>23</v>
      </c>
      <c r="K247" s="55">
        <f t="shared" si="2"/>
        <v>72</v>
      </c>
      <c r="L247" s="55">
        <v>3</v>
      </c>
      <c r="M247" s="55">
        <f>Tabulka134[[#This Row],[KS]]*Tabulka134[[#This Row],[PŘÍKON SVÍTIDLA JEDN (W)]]</f>
        <v>216</v>
      </c>
      <c r="N247" s="17" t="s">
        <v>17</v>
      </c>
    </row>
    <row r="248" spans="1:14" x14ac:dyDescent="0.2">
      <c r="E248" s="20" t="s">
        <v>15</v>
      </c>
      <c r="F248" s="75" t="s">
        <v>367</v>
      </c>
      <c r="G248" s="75" t="s">
        <v>367</v>
      </c>
      <c r="H248" s="7" t="s">
        <v>8</v>
      </c>
      <c r="I248" s="76"/>
      <c r="J248" s="20" t="s">
        <v>23</v>
      </c>
      <c r="K248" s="55">
        <f t="shared" si="2"/>
        <v>72</v>
      </c>
      <c r="L248" s="55">
        <v>8</v>
      </c>
      <c r="M248" s="55">
        <f>Tabulka134[[#This Row],[KS]]*Tabulka134[[#This Row],[PŘÍKON SVÍTIDLA JEDN (W)]]</f>
        <v>576</v>
      </c>
      <c r="N248" s="17" t="s">
        <v>17</v>
      </c>
    </row>
    <row r="249" spans="1:14" x14ac:dyDescent="0.2">
      <c r="E249" s="20" t="s">
        <v>15</v>
      </c>
      <c r="F249" s="75" t="s">
        <v>509</v>
      </c>
      <c r="G249" s="75" t="s">
        <v>509</v>
      </c>
      <c r="H249" s="7" t="s">
        <v>8</v>
      </c>
      <c r="I249" s="76"/>
      <c r="J249" s="20" t="s">
        <v>23</v>
      </c>
      <c r="K249" s="55">
        <f t="shared" si="2"/>
        <v>72</v>
      </c>
      <c r="L249" s="55">
        <v>6</v>
      </c>
      <c r="M249" s="55">
        <f>Tabulka134[[#This Row],[KS]]*Tabulka134[[#This Row],[PŘÍKON SVÍTIDLA JEDN (W)]]</f>
        <v>432</v>
      </c>
      <c r="N249" s="17" t="s">
        <v>17</v>
      </c>
    </row>
    <row r="250" spans="1:14" x14ac:dyDescent="0.2">
      <c r="E250" s="20" t="s">
        <v>15</v>
      </c>
      <c r="F250" s="78" t="s">
        <v>510</v>
      </c>
      <c r="G250" s="78" t="s">
        <v>510</v>
      </c>
      <c r="H250" s="7" t="s">
        <v>8</v>
      </c>
      <c r="I250" s="79"/>
      <c r="J250" s="20" t="s">
        <v>23</v>
      </c>
      <c r="K250" s="55">
        <f t="shared" si="2"/>
        <v>72</v>
      </c>
      <c r="L250" s="55">
        <v>8</v>
      </c>
      <c r="M250" s="55">
        <f>Tabulka134[[#This Row],[KS]]*Tabulka134[[#This Row],[PŘÍKON SVÍTIDLA JEDN (W)]]</f>
        <v>576</v>
      </c>
      <c r="N250" s="17" t="s">
        <v>17</v>
      </c>
    </row>
    <row r="251" spans="1:14" x14ac:dyDescent="0.2">
      <c r="E251" s="20" t="s">
        <v>15</v>
      </c>
      <c r="F251" s="75" t="s">
        <v>511</v>
      </c>
      <c r="G251" s="75" t="s">
        <v>52</v>
      </c>
      <c r="H251" s="7" t="s">
        <v>8</v>
      </c>
      <c r="I251" s="76"/>
      <c r="J251" s="20" t="s">
        <v>23</v>
      </c>
      <c r="K251" s="55">
        <f t="shared" si="2"/>
        <v>72</v>
      </c>
      <c r="L251" s="55">
        <v>1</v>
      </c>
      <c r="M251" s="55">
        <f>Tabulka134[[#This Row],[KS]]*Tabulka134[[#This Row],[PŘÍKON SVÍTIDLA JEDN (W)]]</f>
        <v>72</v>
      </c>
      <c r="N251" s="17" t="s">
        <v>17</v>
      </c>
    </row>
    <row r="252" spans="1:14" x14ac:dyDescent="0.2">
      <c r="E252" s="23" t="s">
        <v>15</v>
      </c>
      <c r="F252" s="80" t="s">
        <v>512</v>
      </c>
      <c r="G252" s="80" t="s">
        <v>512</v>
      </c>
      <c r="H252" s="3" t="s">
        <v>8</v>
      </c>
      <c r="I252" s="81"/>
      <c r="J252" s="23" t="s">
        <v>23</v>
      </c>
      <c r="K252" s="57">
        <f t="shared" si="2"/>
        <v>72</v>
      </c>
      <c r="L252" s="57">
        <v>1</v>
      </c>
      <c r="M252" s="57">
        <f>Tabulka134[[#This Row],[KS]]*Tabulka134[[#This Row],[PŘÍKON SVÍTIDLA JEDN (W)]]</f>
        <v>72</v>
      </c>
      <c r="N252" s="10" t="s">
        <v>17</v>
      </c>
    </row>
    <row r="253" spans="1:14" x14ac:dyDescent="0.2">
      <c r="A253" s="1" t="s">
        <v>514</v>
      </c>
      <c r="B253" s="95"/>
      <c r="C253" s="96"/>
      <c r="D253" s="97" t="s">
        <v>513</v>
      </c>
      <c r="E253" s="98" t="s">
        <v>15</v>
      </c>
      <c r="F253" s="99" t="s">
        <v>515</v>
      </c>
      <c r="G253" s="99" t="s">
        <v>516</v>
      </c>
      <c r="H253" s="100" t="s">
        <v>8</v>
      </c>
      <c r="I253" s="95"/>
      <c r="J253" s="98" t="s">
        <v>23</v>
      </c>
      <c r="K253" s="101">
        <f t="shared" si="2"/>
        <v>72</v>
      </c>
      <c r="L253" s="101">
        <v>1</v>
      </c>
      <c r="M253" s="101">
        <f>Tabulka134[[#This Row],[KS]]*Tabulka134[[#This Row],[PŘÍKON SVÍTIDLA JEDN (W)]]</f>
        <v>72</v>
      </c>
      <c r="N253" s="102" t="s">
        <v>17</v>
      </c>
    </row>
    <row r="254" spans="1:14" x14ac:dyDescent="0.2">
      <c r="B254" s="112" t="s">
        <v>667</v>
      </c>
      <c r="C254" s="96"/>
      <c r="D254" s="96"/>
      <c r="E254" s="98" t="s">
        <v>15</v>
      </c>
      <c r="F254" s="99" t="s">
        <v>515</v>
      </c>
      <c r="G254" s="99" t="s">
        <v>516</v>
      </c>
      <c r="H254" s="100" t="s">
        <v>8</v>
      </c>
      <c r="I254" s="95"/>
      <c r="J254" s="95"/>
      <c r="K254" s="101">
        <v>200</v>
      </c>
      <c r="L254" s="101">
        <v>1</v>
      </c>
      <c r="M254" s="101">
        <f>Tabulka134[[#This Row],[KS]]*Tabulka134[[#This Row],[PŘÍKON SVÍTIDLA JEDN (W)]]</f>
        <v>200</v>
      </c>
      <c r="N254" s="103" t="s">
        <v>17</v>
      </c>
    </row>
    <row r="255" spans="1:14" x14ac:dyDescent="0.2">
      <c r="B255" s="95"/>
      <c r="C255" s="96"/>
      <c r="D255" s="96"/>
      <c r="E255" s="98" t="s">
        <v>15</v>
      </c>
      <c r="F255" s="99" t="s">
        <v>517</v>
      </c>
      <c r="G255" s="99" t="s">
        <v>33</v>
      </c>
      <c r="H255" s="100" t="s">
        <v>8</v>
      </c>
      <c r="I255" s="95"/>
      <c r="J255" s="95"/>
      <c r="K255" s="101">
        <v>60</v>
      </c>
      <c r="L255" s="101">
        <v>2</v>
      </c>
      <c r="M255" s="101">
        <f>Tabulka134[[#This Row],[KS]]*Tabulka134[[#This Row],[PŘÍKON SVÍTIDLA JEDN (W)]]</f>
        <v>120</v>
      </c>
      <c r="N255" s="103" t="s">
        <v>17</v>
      </c>
    </row>
    <row r="256" spans="1:14" x14ac:dyDescent="0.2">
      <c r="B256" s="95"/>
      <c r="C256" s="96"/>
      <c r="D256" s="96"/>
      <c r="E256" s="98" t="s">
        <v>15</v>
      </c>
      <c r="F256" s="99" t="s">
        <v>518</v>
      </c>
      <c r="G256" s="99" t="s">
        <v>518</v>
      </c>
      <c r="H256" s="100" t="s">
        <v>8</v>
      </c>
      <c r="I256" s="95"/>
      <c r="J256" s="95"/>
      <c r="K256" s="101">
        <v>100</v>
      </c>
      <c r="L256" s="101">
        <v>3</v>
      </c>
      <c r="M256" s="101">
        <f>Tabulka134[[#This Row],[KS]]*Tabulka134[[#This Row],[PŘÍKON SVÍTIDLA JEDN (W)]]</f>
        <v>300</v>
      </c>
      <c r="N256" s="103" t="s">
        <v>93</v>
      </c>
    </row>
    <row r="257" spans="2:14" x14ac:dyDescent="0.2">
      <c r="B257" s="95"/>
      <c r="C257" s="96"/>
      <c r="D257" s="96"/>
      <c r="E257" s="98" t="s">
        <v>15</v>
      </c>
      <c r="F257" s="99" t="s">
        <v>518</v>
      </c>
      <c r="G257" s="99" t="s">
        <v>518</v>
      </c>
      <c r="H257" s="100" t="s">
        <v>8</v>
      </c>
      <c r="I257" s="95"/>
      <c r="J257" s="98" t="s">
        <v>23</v>
      </c>
      <c r="K257" s="101">
        <f>2*36</f>
        <v>72</v>
      </c>
      <c r="L257" s="101">
        <v>1</v>
      </c>
      <c r="M257" s="101">
        <f>Tabulka134[[#This Row],[KS]]*Tabulka134[[#This Row],[PŘÍKON SVÍTIDLA JEDN (W)]]</f>
        <v>72</v>
      </c>
      <c r="N257" s="102" t="s">
        <v>17</v>
      </c>
    </row>
    <row r="258" spans="2:14" x14ac:dyDescent="0.2">
      <c r="B258" s="95"/>
      <c r="C258" s="96"/>
      <c r="D258" s="96"/>
      <c r="E258" s="98" t="s">
        <v>15</v>
      </c>
      <c r="F258" s="99" t="s">
        <v>519</v>
      </c>
      <c r="G258" s="99" t="s">
        <v>33</v>
      </c>
      <c r="H258" s="100" t="s">
        <v>8</v>
      </c>
      <c r="I258" s="95"/>
      <c r="J258" s="95"/>
      <c r="K258" s="101">
        <v>60</v>
      </c>
      <c r="L258" s="101">
        <v>2</v>
      </c>
      <c r="M258" s="101">
        <f>Tabulka134[[#This Row],[KS]]*Tabulka134[[#This Row],[PŘÍKON SVÍTIDLA JEDN (W)]]</f>
        <v>120</v>
      </c>
      <c r="N258" s="103" t="s">
        <v>17</v>
      </c>
    </row>
    <row r="259" spans="2:14" x14ac:dyDescent="0.2">
      <c r="B259" s="95"/>
      <c r="C259" s="96"/>
      <c r="D259" s="96"/>
      <c r="E259" s="98" t="s">
        <v>15</v>
      </c>
      <c r="F259" s="99" t="s">
        <v>520</v>
      </c>
      <c r="G259" s="99" t="s">
        <v>244</v>
      </c>
      <c r="H259" s="100" t="s">
        <v>8</v>
      </c>
      <c r="I259" s="95"/>
      <c r="J259" s="98" t="s">
        <v>23</v>
      </c>
      <c r="K259" s="101">
        <f>2*36</f>
        <v>72</v>
      </c>
      <c r="L259" s="101">
        <v>1</v>
      </c>
      <c r="M259" s="101">
        <f>Tabulka134[[#This Row],[KS]]*Tabulka134[[#This Row],[PŘÍKON SVÍTIDLA JEDN (W)]]</f>
        <v>72</v>
      </c>
      <c r="N259" s="102" t="s">
        <v>17</v>
      </c>
    </row>
    <row r="260" spans="2:14" x14ac:dyDescent="0.2">
      <c r="B260" s="95"/>
      <c r="C260" s="96"/>
      <c r="D260" s="96"/>
      <c r="E260" s="98" t="s">
        <v>15</v>
      </c>
      <c r="F260" s="99" t="s">
        <v>520</v>
      </c>
      <c r="G260" s="99" t="s">
        <v>244</v>
      </c>
      <c r="H260" s="100" t="s">
        <v>8</v>
      </c>
      <c r="I260" s="95"/>
      <c r="J260" s="95"/>
      <c r="K260" s="101">
        <v>60</v>
      </c>
      <c r="L260" s="101">
        <v>2</v>
      </c>
      <c r="M260" s="101">
        <f>Tabulka134[[#This Row],[KS]]*Tabulka134[[#This Row],[PŘÍKON SVÍTIDLA JEDN (W)]]</f>
        <v>120</v>
      </c>
      <c r="N260" s="103" t="s">
        <v>93</v>
      </c>
    </row>
    <row r="261" spans="2:14" x14ac:dyDescent="0.2">
      <c r="B261" s="95"/>
      <c r="C261" s="96"/>
      <c r="D261" s="96"/>
      <c r="E261" s="98" t="s">
        <v>15</v>
      </c>
      <c r="F261" s="99" t="s">
        <v>374</v>
      </c>
      <c r="G261" s="99" t="s">
        <v>374</v>
      </c>
      <c r="H261" s="100" t="s">
        <v>8</v>
      </c>
      <c r="I261" s="95"/>
      <c r="J261" s="95"/>
      <c r="K261" s="101">
        <v>60</v>
      </c>
      <c r="L261" s="101">
        <v>2</v>
      </c>
      <c r="M261" s="101">
        <f>Tabulka134[[#This Row],[KS]]*Tabulka134[[#This Row],[PŘÍKON SVÍTIDLA JEDN (W)]]</f>
        <v>120</v>
      </c>
      <c r="N261" s="103" t="s">
        <v>17</v>
      </c>
    </row>
    <row r="262" spans="2:14" x14ac:dyDescent="0.2">
      <c r="B262" s="95"/>
      <c r="C262" s="96"/>
      <c r="D262" s="96"/>
      <c r="E262" s="98" t="s">
        <v>15</v>
      </c>
      <c r="F262" s="99" t="s">
        <v>521</v>
      </c>
      <c r="G262" s="99" t="s">
        <v>522</v>
      </c>
      <c r="H262" s="100" t="s">
        <v>8</v>
      </c>
      <c r="I262" s="95"/>
      <c r="J262" s="95"/>
      <c r="K262" s="101">
        <v>60</v>
      </c>
      <c r="L262" s="101">
        <v>1</v>
      </c>
      <c r="M262" s="101">
        <f>Tabulka134[[#This Row],[KS]]*Tabulka134[[#This Row],[PŘÍKON SVÍTIDLA JEDN (W)]]</f>
        <v>60</v>
      </c>
      <c r="N262" s="103" t="s">
        <v>17</v>
      </c>
    </row>
    <row r="263" spans="2:14" x14ac:dyDescent="0.2">
      <c r="B263" s="95"/>
      <c r="C263" s="96"/>
      <c r="D263" s="96"/>
      <c r="E263" s="98" t="s">
        <v>15</v>
      </c>
      <c r="F263" s="99" t="s">
        <v>523</v>
      </c>
      <c r="G263" s="99" t="s">
        <v>523</v>
      </c>
      <c r="H263" s="100" t="s">
        <v>8</v>
      </c>
      <c r="I263" s="95" t="s">
        <v>524</v>
      </c>
      <c r="J263" s="95"/>
      <c r="K263" s="101">
        <v>70</v>
      </c>
      <c r="L263" s="101">
        <v>8</v>
      </c>
      <c r="M263" s="101">
        <f>Tabulka134[[#This Row],[KS]]*Tabulka134[[#This Row],[PŘÍKON SVÍTIDLA JEDN (W)]]</f>
        <v>560</v>
      </c>
      <c r="N263" s="103" t="s">
        <v>525</v>
      </c>
    </row>
    <row r="264" spans="2:14" x14ac:dyDescent="0.2">
      <c r="B264" s="95"/>
      <c r="C264" s="96"/>
      <c r="D264" s="96"/>
      <c r="E264" s="104" t="s">
        <v>15</v>
      </c>
      <c r="F264" s="104" t="s">
        <v>526</v>
      </c>
      <c r="G264" s="104" t="s">
        <v>526</v>
      </c>
      <c r="H264" s="105" t="s">
        <v>8</v>
      </c>
      <c r="I264" s="105" t="s">
        <v>527</v>
      </c>
      <c r="J264" s="105"/>
      <c r="K264" s="106">
        <v>400</v>
      </c>
      <c r="L264" s="106">
        <v>4</v>
      </c>
      <c r="M264" s="106">
        <f>Tabulka134[[#This Row],[KS]]*Tabulka134[[#This Row],[PŘÍKON SVÍTIDLA JEDN (W)]]</f>
        <v>1600</v>
      </c>
      <c r="N264" s="107" t="s">
        <v>216</v>
      </c>
    </row>
    <row r="265" spans="2:14" x14ac:dyDescent="0.2">
      <c r="B265" s="95"/>
      <c r="C265" s="96"/>
      <c r="D265" s="97" t="s">
        <v>528</v>
      </c>
      <c r="E265" s="98" t="s">
        <v>15</v>
      </c>
      <c r="F265" s="99" t="s">
        <v>52</v>
      </c>
      <c r="G265" s="99" t="s">
        <v>52</v>
      </c>
      <c r="H265" s="100" t="s">
        <v>8</v>
      </c>
      <c r="I265" s="95"/>
      <c r="J265" s="95"/>
      <c r="K265" s="101">
        <v>60</v>
      </c>
      <c r="L265" s="101">
        <v>2</v>
      </c>
      <c r="M265" s="101">
        <f>Tabulka134[[#This Row],[KS]]*Tabulka134[[#This Row],[PŘÍKON SVÍTIDLA JEDN (W)]]</f>
        <v>120</v>
      </c>
      <c r="N265" s="103" t="s">
        <v>17</v>
      </c>
    </row>
    <row r="266" spans="2:14" x14ac:dyDescent="0.2">
      <c r="B266" s="95"/>
      <c r="C266" s="96"/>
      <c r="D266" s="96"/>
      <c r="E266" s="98" t="s">
        <v>15</v>
      </c>
      <c r="F266" s="99" t="s">
        <v>79</v>
      </c>
      <c r="G266" s="99" t="s">
        <v>181</v>
      </c>
      <c r="H266" s="100" t="s">
        <v>8</v>
      </c>
      <c r="I266" s="95"/>
      <c r="J266" s="95"/>
      <c r="K266" s="101">
        <v>60</v>
      </c>
      <c r="L266" s="101">
        <v>1</v>
      </c>
      <c r="M266" s="101">
        <f>Tabulka134[[#This Row],[KS]]*Tabulka134[[#This Row],[PŘÍKON SVÍTIDLA JEDN (W)]]</f>
        <v>60</v>
      </c>
      <c r="N266" s="103" t="s">
        <v>17</v>
      </c>
    </row>
    <row r="267" spans="2:14" x14ac:dyDescent="0.2">
      <c r="B267" s="95"/>
      <c r="C267" s="96"/>
      <c r="D267" s="96"/>
      <c r="E267" s="98" t="s">
        <v>15</v>
      </c>
      <c r="F267" s="99" t="s">
        <v>33</v>
      </c>
      <c r="G267" s="99" t="s">
        <v>33</v>
      </c>
      <c r="H267" s="100" t="s">
        <v>8</v>
      </c>
      <c r="I267" s="95"/>
      <c r="J267" s="95"/>
      <c r="K267" s="101">
        <v>60</v>
      </c>
      <c r="L267" s="101">
        <v>8</v>
      </c>
      <c r="M267" s="101">
        <f>Tabulka134[[#This Row],[KS]]*Tabulka134[[#This Row],[PŘÍKON SVÍTIDLA JEDN (W)]]</f>
        <v>480</v>
      </c>
      <c r="N267" s="103" t="s">
        <v>17</v>
      </c>
    </row>
    <row r="268" spans="2:14" x14ac:dyDescent="0.2">
      <c r="B268" s="95"/>
      <c r="C268" s="96"/>
      <c r="D268" s="96"/>
      <c r="E268" s="98" t="s">
        <v>15</v>
      </c>
      <c r="F268" s="99" t="s">
        <v>529</v>
      </c>
      <c r="G268" s="99" t="s">
        <v>530</v>
      </c>
      <c r="H268" s="100" t="s">
        <v>8</v>
      </c>
      <c r="I268" s="95"/>
      <c r="J268" s="98" t="s">
        <v>23</v>
      </c>
      <c r="K268" s="101">
        <f>2*36</f>
        <v>72</v>
      </c>
      <c r="L268" s="101">
        <v>6</v>
      </c>
      <c r="M268" s="101">
        <f>Tabulka134[[#This Row],[KS]]*Tabulka134[[#This Row],[PŘÍKON SVÍTIDLA JEDN (W)]]</f>
        <v>432</v>
      </c>
      <c r="N268" s="102" t="s">
        <v>17</v>
      </c>
    </row>
    <row r="269" spans="2:14" x14ac:dyDescent="0.2">
      <c r="B269" s="95"/>
      <c r="C269" s="96"/>
      <c r="D269" s="96"/>
      <c r="E269" s="104" t="s">
        <v>15</v>
      </c>
      <c r="F269" s="104" t="s">
        <v>531</v>
      </c>
      <c r="G269" s="104" t="s">
        <v>530</v>
      </c>
      <c r="H269" s="105" t="s">
        <v>8</v>
      </c>
      <c r="I269" s="105"/>
      <c r="J269" s="104" t="s">
        <v>23</v>
      </c>
      <c r="K269" s="106">
        <f>2*36</f>
        <v>72</v>
      </c>
      <c r="L269" s="106">
        <v>6</v>
      </c>
      <c r="M269" s="106">
        <f>Tabulka134[[#This Row],[KS]]*Tabulka134[[#This Row],[PŘÍKON SVÍTIDLA JEDN (W)]]</f>
        <v>432</v>
      </c>
      <c r="N269" s="107" t="s">
        <v>17</v>
      </c>
    </row>
    <row r="270" spans="2:14" x14ac:dyDescent="0.2">
      <c r="B270" s="95"/>
      <c r="C270" s="96"/>
      <c r="D270" s="97" t="s">
        <v>532</v>
      </c>
      <c r="E270" s="98" t="s">
        <v>15</v>
      </c>
      <c r="F270" s="99" t="s">
        <v>42</v>
      </c>
      <c r="G270" s="99" t="s">
        <v>42</v>
      </c>
      <c r="H270" s="100" t="s">
        <v>8</v>
      </c>
      <c r="I270" s="95"/>
      <c r="J270" s="95"/>
      <c r="K270" s="101">
        <v>60</v>
      </c>
      <c r="L270" s="101">
        <v>1</v>
      </c>
      <c r="M270" s="101">
        <f>Tabulka134[[#This Row],[KS]]*Tabulka134[[#This Row],[PŘÍKON SVÍTIDLA JEDN (W)]]</f>
        <v>60</v>
      </c>
      <c r="N270" s="103" t="s">
        <v>17</v>
      </c>
    </row>
    <row r="271" spans="2:14" x14ac:dyDescent="0.2">
      <c r="B271" s="95"/>
      <c r="C271" s="96"/>
      <c r="D271" s="96"/>
      <c r="E271" s="98" t="s">
        <v>15</v>
      </c>
      <c r="F271" s="99" t="s">
        <v>533</v>
      </c>
      <c r="G271" s="99" t="s">
        <v>436</v>
      </c>
      <c r="H271" s="100" t="s">
        <v>8</v>
      </c>
      <c r="I271" s="95"/>
      <c r="J271" s="98" t="s">
        <v>23</v>
      </c>
      <c r="K271" s="101">
        <f>2*36</f>
        <v>72</v>
      </c>
      <c r="L271" s="101">
        <v>12</v>
      </c>
      <c r="M271" s="101">
        <f>Tabulka134[[#This Row],[KS]]*Tabulka134[[#This Row],[PŘÍKON SVÍTIDLA JEDN (W)]]</f>
        <v>864</v>
      </c>
      <c r="N271" s="102" t="s">
        <v>17</v>
      </c>
    </row>
    <row r="272" spans="2:14" x14ac:dyDescent="0.2">
      <c r="B272" s="95"/>
      <c r="C272" s="96"/>
      <c r="D272" s="96"/>
      <c r="E272" s="98" t="s">
        <v>15</v>
      </c>
      <c r="F272" s="99" t="s">
        <v>79</v>
      </c>
      <c r="G272" s="99" t="s">
        <v>181</v>
      </c>
      <c r="H272" s="100" t="s">
        <v>8</v>
      </c>
      <c r="I272" s="95"/>
      <c r="J272" s="98" t="s">
        <v>23</v>
      </c>
      <c r="K272" s="101">
        <f>2*36</f>
        <v>72</v>
      </c>
      <c r="L272" s="101">
        <v>1</v>
      </c>
      <c r="M272" s="101">
        <f>Tabulka134[[#This Row],[KS]]*Tabulka134[[#This Row],[PŘÍKON SVÍTIDLA JEDN (W)]]</f>
        <v>72</v>
      </c>
      <c r="N272" s="102" t="s">
        <v>17</v>
      </c>
    </row>
    <row r="273" spans="2:14" x14ac:dyDescent="0.2">
      <c r="B273" s="95"/>
      <c r="C273" s="96"/>
      <c r="D273" s="96"/>
      <c r="E273" s="98" t="s">
        <v>15</v>
      </c>
      <c r="F273" s="99" t="s">
        <v>79</v>
      </c>
      <c r="G273" s="99" t="s">
        <v>181</v>
      </c>
      <c r="H273" s="100" t="s">
        <v>8</v>
      </c>
      <c r="I273" s="95"/>
      <c r="J273" s="95"/>
      <c r="K273" s="101">
        <v>40</v>
      </c>
      <c r="L273" s="101">
        <v>1</v>
      </c>
      <c r="M273" s="101">
        <f>Tabulka134[[#This Row],[KS]]*Tabulka134[[#This Row],[PŘÍKON SVÍTIDLA JEDN (W)]]</f>
        <v>40</v>
      </c>
      <c r="N273" s="103" t="s">
        <v>17</v>
      </c>
    </row>
    <row r="274" spans="2:14" x14ac:dyDescent="0.2">
      <c r="B274" s="95"/>
      <c r="C274" s="96"/>
      <c r="D274" s="96"/>
      <c r="E274" s="104" t="s">
        <v>15</v>
      </c>
      <c r="F274" s="104" t="s">
        <v>534</v>
      </c>
      <c r="G274" s="104" t="s">
        <v>436</v>
      </c>
      <c r="H274" s="105" t="s">
        <v>8</v>
      </c>
      <c r="I274" s="105"/>
      <c r="J274" s="104" t="s">
        <v>23</v>
      </c>
      <c r="K274" s="106">
        <f>2*36</f>
        <v>72</v>
      </c>
      <c r="L274" s="106">
        <v>4</v>
      </c>
      <c r="M274" s="106">
        <f>Tabulka134[[#This Row],[KS]]*Tabulka134[[#This Row],[PŘÍKON SVÍTIDLA JEDN (W)]]</f>
        <v>288</v>
      </c>
      <c r="N274" s="107" t="s">
        <v>93</v>
      </c>
    </row>
    <row r="275" spans="2:14" x14ac:dyDescent="0.2">
      <c r="B275" s="95"/>
      <c r="C275" s="96"/>
      <c r="D275" s="97" t="s">
        <v>535</v>
      </c>
      <c r="E275" s="98" t="s">
        <v>15</v>
      </c>
      <c r="F275" s="99" t="s">
        <v>536</v>
      </c>
      <c r="G275" s="99" t="s">
        <v>537</v>
      </c>
      <c r="H275" s="100" t="s">
        <v>8</v>
      </c>
      <c r="I275" s="95"/>
      <c r="J275" s="95"/>
      <c r="K275" s="101">
        <v>60</v>
      </c>
      <c r="L275" s="101">
        <v>1</v>
      </c>
      <c r="M275" s="101">
        <f>Tabulka134[[#This Row],[KS]]*Tabulka134[[#This Row],[PŘÍKON SVÍTIDLA JEDN (W)]]</f>
        <v>60</v>
      </c>
      <c r="N275" s="103" t="s">
        <v>17</v>
      </c>
    </row>
    <row r="276" spans="2:14" x14ac:dyDescent="0.2">
      <c r="B276" s="95"/>
      <c r="C276" s="96"/>
      <c r="D276" s="96"/>
      <c r="E276" s="98" t="s">
        <v>15</v>
      </c>
      <c r="F276" s="99" t="s">
        <v>536</v>
      </c>
      <c r="G276" s="99" t="s">
        <v>537</v>
      </c>
      <c r="H276" s="100" t="s">
        <v>8</v>
      </c>
      <c r="I276" s="95"/>
      <c r="J276" s="98" t="s">
        <v>23</v>
      </c>
      <c r="K276" s="101">
        <f>2*36</f>
        <v>72</v>
      </c>
      <c r="L276" s="101">
        <v>1</v>
      </c>
      <c r="M276" s="101">
        <f>Tabulka134[[#This Row],[KS]]*Tabulka134[[#This Row],[PŘÍKON SVÍTIDLA JEDN (W)]]</f>
        <v>72</v>
      </c>
      <c r="N276" s="102" t="s">
        <v>93</v>
      </c>
    </row>
    <row r="277" spans="2:14" x14ac:dyDescent="0.2">
      <c r="B277" s="95"/>
      <c r="C277" s="96"/>
      <c r="D277" s="96"/>
      <c r="E277" s="98" t="s">
        <v>15</v>
      </c>
      <c r="F277" s="99" t="s">
        <v>536</v>
      </c>
      <c r="G277" s="99" t="s">
        <v>537</v>
      </c>
      <c r="H277" s="100" t="s">
        <v>8</v>
      </c>
      <c r="I277" s="95"/>
      <c r="J277" s="95"/>
      <c r="K277" s="101">
        <v>60</v>
      </c>
      <c r="L277" s="101">
        <v>1</v>
      </c>
      <c r="M277" s="101">
        <f>Tabulka134[[#This Row],[KS]]*Tabulka134[[#This Row],[PŘÍKON SVÍTIDLA JEDN (W)]]</f>
        <v>60</v>
      </c>
      <c r="N277" s="103" t="s">
        <v>17</v>
      </c>
    </row>
    <row r="278" spans="2:14" x14ac:dyDescent="0.2">
      <c r="B278" s="95"/>
      <c r="C278" s="96"/>
      <c r="D278" s="96"/>
      <c r="E278" s="98" t="s">
        <v>15</v>
      </c>
      <c r="F278" s="99" t="s">
        <v>533</v>
      </c>
      <c r="G278" s="99" t="s">
        <v>436</v>
      </c>
      <c r="H278" s="100" t="s">
        <v>8</v>
      </c>
      <c r="I278" s="95"/>
      <c r="J278" s="98" t="s">
        <v>23</v>
      </c>
      <c r="K278" s="101">
        <f>2*36</f>
        <v>72</v>
      </c>
      <c r="L278" s="101">
        <v>12</v>
      </c>
      <c r="M278" s="101">
        <f>Tabulka134[[#This Row],[KS]]*Tabulka134[[#This Row],[PŘÍKON SVÍTIDLA JEDN (W)]]</f>
        <v>864</v>
      </c>
      <c r="N278" s="102" t="s">
        <v>17</v>
      </c>
    </row>
    <row r="279" spans="2:14" x14ac:dyDescent="0.2">
      <c r="B279" s="95"/>
      <c r="C279" s="96"/>
      <c r="D279" s="96"/>
      <c r="E279" s="104" t="s">
        <v>15</v>
      </c>
      <c r="F279" s="104" t="s">
        <v>534</v>
      </c>
      <c r="G279" s="104" t="s">
        <v>436</v>
      </c>
      <c r="H279" s="105" t="s">
        <v>8</v>
      </c>
      <c r="I279" s="105"/>
      <c r="J279" s="104" t="s">
        <v>23</v>
      </c>
      <c r="K279" s="106">
        <f>2*36</f>
        <v>72</v>
      </c>
      <c r="L279" s="106">
        <v>4</v>
      </c>
      <c r="M279" s="106">
        <f>Tabulka134[[#This Row],[KS]]*Tabulka134[[#This Row],[PŘÍKON SVÍTIDLA JEDN (W)]]</f>
        <v>288</v>
      </c>
      <c r="N279" s="107" t="s">
        <v>17</v>
      </c>
    </row>
    <row r="280" spans="2:14" x14ac:dyDescent="0.2">
      <c r="B280" s="95"/>
      <c r="C280" s="96"/>
      <c r="D280" s="97" t="s">
        <v>538</v>
      </c>
      <c r="E280" s="98" t="s">
        <v>15</v>
      </c>
      <c r="F280" s="99" t="s">
        <v>536</v>
      </c>
      <c r="G280" s="99" t="s">
        <v>537</v>
      </c>
      <c r="H280" s="100" t="s">
        <v>8</v>
      </c>
      <c r="I280" s="95"/>
      <c r="J280" s="95"/>
      <c r="K280" s="101">
        <v>40</v>
      </c>
      <c r="L280" s="101">
        <v>2</v>
      </c>
      <c r="M280" s="101">
        <f>Tabulka134[[#This Row],[KS]]*Tabulka134[[#This Row],[PŘÍKON SVÍTIDLA JEDN (W)]]</f>
        <v>80</v>
      </c>
      <c r="N280" s="103" t="s">
        <v>17</v>
      </c>
    </row>
    <row r="281" spans="2:14" x14ac:dyDescent="0.2">
      <c r="B281" s="95"/>
      <c r="C281" s="96"/>
      <c r="D281" s="96"/>
      <c r="E281" s="98" t="s">
        <v>15</v>
      </c>
      <c r="F281" s="99" t="s">
        <v>536</v>
      </c>
      <c r="G281" s="99" t="s">
        <v>537</v>
      </c>
      <c r="H281" s="100" t="s">
        <v>8</v>
      </c>
      <c r="I281" s="95"/>
      <c r="J281" s="95"/>
      <c r="K281" s="101">
        <v>60</v>
      </c>
      <c r="L281" s="101">
        <v>2</v>
      </c>
      <c r="M281" s="101">
        <f>Tabulka134[[#This Row],[KS]]*Tabulka134[[#This Row],[PŘÍKON SVÍTIDLA JEDN (W)]]</f>
        <v>120</v>
      </c>
      <c r="N281" s="103" t="s">
        <v>17</v>
      </c>
    </row>
    <row r="282" spans="2:14" x14ac:dyDescent="0.2">
      <c r="B282" s="95"/>
      <c r="C282" s="96"/>
      <c r="D282" s="96"/>
      <c r="E282" s="98" t="s">
        <v>15</v>
      </c>
      <c r="F282" s="99" t="s">
        <v>539</v>
      </c>
      <c r="G282" s="99" t="s">
        <v>33</v>
      </c>
      <c r="H282" s="100" t="s">
        <v>8</v>
      </c>
      <c r="I282" s="95"/>
      <c r="J282" s="95"/>
      <c r="K282" s="101">
        <v>60</v>
      </c>
      <c r="L282" s="101">
        <v>3</v>
      </c>
      <c r="M282" s="101">
        <f>Tabulka134[[#This Row],[KS]]*Tabulka134[[#This Row],[PŘÍKON SVÍTIDLA JEDN (W)]]</f>
        <v>180</v>
      </c>
      <c r="N282" s="103" t="s">
        <v>17</v>
      </c>
    </row>
    <row r="283" spans="2:14" x14ac:dyDescent="0.2">
      <c r="B283" s="95"/>
      <c r="C283" s="96"/>
      <c r="D283" s="96"/>
      <c r="E283" s="98" t="s">
        <v>15</v>
      </c>
      <c r="F283" s="99" t="s">
        <v>540</v>
      </c>
      <c r="G283" s="99" t="s">
        <v>33</v>
      </c>
      <c r="H283" s="100" t="s">
        <v>8</v>
      </c>
      <c r="I283" s="95"/>
      <c r="J283" s="95"/>
      <c r="K283" s="101">
        <v>60</v>
      </c>
      <c r="L283" s="101">
        <v>4</v>
      </c>
      <c r="M283" s="101">
        <f>Tabulka134[[#This Row],[KS]]*Tabulka134[[#This Row],[PŘÍKON SVÍTIDLA JEDN (W)]]</f>
        <v>240</v>
      </c>
      <c r="N283" s="103" t="s">
        <v>17</v>
      </c>
    </row>
    <row r="284" spans="2:14" x14ac:dyDescent="0.2">
      <c r="B284" s="95"/>
      <c r="C284" s="96"/>
      <c r="D284" s="96"/>
      <c r="E284" s="98" t="s">
        <v>15</v>
      </c>
      <c r="F284" s="99" t="s">
        <v>436</v>
      </c>
      <c r="G284" s="99" t="s">
        <v>436</v>
      </c>
      <c r="H284" s="100" t="s">
        <v>8</v>
      </c>
      <c r="I284" s="95"/>
      <c r="J284" s="98" t="s">
        <v>23</v>
      </c>
      <c r="K284" s="101">
        <f>2*36</f>
        <v>72</v>
      </c>
      <c r="L284" s="101">
        <v>12</v>
      </c>
      <c r="M284" s="101">
        <f>Tabulka134[[#This Row],[KS]]*Tabulka134[[#This Row],[PŘÍKON SVÍTIDLA JEDN (W)]]</f>
        <v>864</v>
      </c>
      <c r="N284" s="102" t="s">
        <v>17</v>
      </c>
    </row>
    <row r="285" spans="2:14" x14ac:dyDescent="0.2">
      <c r="B285" s="95"/>
      <c r="C285" s="96"/>
      <c r="D285" s="96"/>
      <c r="E285" s="104" t="s">
        <v>15</v>
      </c>
      <c r="F285" s="104" t="s">
        <v>49</v>
      </c>
      <c r="G285" s="104" t="s">
        <v>49</v>
      </c>
      <c r="H285" s="105" t="s">
        <v>8</v>
      </c>
      <c r="I285" s="105"/>
      <c r="J285" s="105"/>
      <c r="K285" s="106">
        <v>60</v>
      </c>
      <c r="L285" s="106">
        <v>5</v>
      </c>
      <c r="M285" s="106">
        <f>Tabulka134[[#This Row],[KS]]*Tabulka134[[#This Row],[PŘÍKON SVÍTIDLA JEDN (W)]]</f>
        <v>300</v>
      </c>
      <c r="N285" s="107" t="s">
        <v>17</v>
      </c>
    </row>
    <row r="286" spans="2:14" x14ac:dyDescent="0.2">
      <c r="B286" s="95"/>
      <c r="C286" s="96"/>
      <c r="D286" s="97" t="s">
        <v>541</v>
      </c>
      <c r="E286" s="98" t="s">
        <v>15</v>
      </c>
      <c r="F286" s="99" t="s">
        <v>542</v>
      </c>
      <c r="G286" s="99" t="s">
        <v>542</v>
      </c>
      <c r="H286" s="100" t="s">
        <v>8</v>
      </c>
      <c r="I286" s="95"/>
      <c r="J286" s="98" t="s">
        <v>23</v>
      </c>
      <c r="K286" s="101">
        <f>2*36</f>
        <v>72</v>
      </c>
      <c r="L286" s="101">
        <v>1</v>
      </c>
      <c r="M286" s="101">
        <f>Tabulka134[[#This Row],[KS]]*Tabulka134[[#This Row],[PŘÍKON SVÍTIDLA JEDN (W)]]</f>
        <v>72</v>
      </c>
      <c r="N286" s="102" t="s">
        <v>17</v>
      </c>
    </row>
    <row r="287" spans="2:14" x14ac:dyDescent="0.2">
      <c r="B287" s="95"/>
      <c r="C287" s="96"/>
      <c r="D287" s="96"/>
      <c r="E287" s="104" t="s">
        <v>15</v>
      </c>
      <c r="F287" s="104" t="s">
        <v>542</v>
      </c>
      <c r="G287" s="104" t="s">
        <v>542</v>
      </c>
      <c r="H287" s="105" t="s">
        <v>8</v>
      </c>
      <c r="I287" s="105"/>
      <c r="J287" s="105"/>
      <c r="K287" s="106">
        <v>60</v>
      </c>
      <c r="L287" s="106">
        <v>1</v>
      </c>
      <c r="M287" s="106">
        <f>Tabulka134[[#This Row],[KS]]*Tabulka134[[#This Row],[PŘÍKON SVÍTIDLA JEDN (W)]]</f>
        <v>60</v>
      </c>
      <c r="N287" s="107" t="s">
        <v>93</v>
      </c>
    </row>
    <row r="288" spans="2:14" x14ac:dyDescent="0.2">
      <c r="B288" s="95"/>
      <c r="C288" s="96"/>
      <c r="D288" s="97" t="s">
        <v>543</v>
      </c>
      <c r="E288" s="98" t="s">
        <v>15</v>
      </c>
      <c r="F288" s="99" t="s">
        <v>42</v>
      </c>
      <c r="G288" s="99" t="s">
        <v>42</v>
      </c>
      <c r="H288" s="100" t="s">
        <v>8</v>
      </c>
      <c r="I288" s="95"/>
      <c r="J288" s="95"/>
      <c r="K288" s="101">
        <v>60</v>
      </c>
      <c r="L288" s="101">
        <v>1</v>
      </c>
      <c r="M288" s="101">
        <f>Tabulka134[[#This Row],[KS]]*Tabulka134[[#This Row],[PŘÍKON SVÍTIDLA JEDN (W)]]</f>
        <v>60</v>
      </c>
      <c r="N288" s="103" t="s">
        <v>17</v>
      </c>
    </row>
    <row r="289" spans="2:14" x14ac:dyDescent="0.2">
      <c r="B289" s="95"/>
      <c r="C289" s="96"/>
      <c r="D289" s="96"/>
      <c r="E289" s="98" t="s">
        <v>15</v>
      </c>
      <c r="F289" s="99" t="s">
        <v>544</v>
      </c>
      <c r="G289" s="99" t="s">
        <v>544</v>
      </c>
      <c r="H289" s="100" t="s">
        <v>8</v>
      </c>
      <c r="I289" s="95"/>
      <c r="J289" s="95"/>
      <c r="K289" s="101">
        <v>60</v>
      </c>
      <c r="L289" s="101">
        <v>3</v>
      </c>
      <c r="M289" s="101">
        <f>Tabulka134[[#This Row],[KS]]*Tabulka134[[#This Row],[PŘÍKON SVÍTIDLA JEDN (W)]]</f>
        <v>180</v>
      </c>
      <c r="N289" s="103" t="s">
        <v>17</v>
      </c>
    </row>
    <row r="290" spans="2:14" x14ac:dyDescent="0.2">
      <c r="B290" s="95"/>
      <c r="C290" s="96"/>
      <c r="D290" s="96"/>
      <c r="E290" s="98" t="s">
        <v>15</v>
      </c>
      <c r="F290" s="99" t="s">
        <v>544</v>
      </c>
      <c r="G290" s="99" t="s">
        <v>544</v>
      </c>
      <c r="H290" s="100" t="s">
        <v>8</v>
      </c>
      <c r="I290" s="95"/>
      <c r="J290" s="95"/>
      <c r="K290" s="101">
        <v>60</v>
      </c>
      <c r="L290" s="101">
        <v>2</v>
      </c>
      <c r="M290" s="101">
        <f>Tabulka134[[#This Row],[KS]]*Tabulka134[[#This Row],[PŘÍKON SVÍTIDLA JEDN (W)]]</f>
        <v>120</v>
      </c>
      <c r="N290" s="103" t="s">
        <v>17</v>
      </c>
    </row>
    <row r="291" spans="2:14" x14ac:dyDescent="0.2">
      <c r="B291" s="95"/>
      <c r="C291" s="96"/>
      <c r="D291" s="96"/>
      <c r="E291" s="98" t="s">
        <v>15</v>
      </c>
      <c r="F291" s="99" t="s">
        <v>545</v>
      </c>
      <c r="G291" s="99" t="s">
        <v>26</v>
      </c>
      <c r="H291" s="100" t="s">
        <v>8</v>
      </c>
      <c r="I291" s="95"/>
      <c r="J291" s="98" t="s">
        <v>23</v>
      </c>
      <c r="K291" s="101">
        <f>2*36</f>
        <v>72</v>
      </c>
      <c r="L291" s="101">
        <v>3</v>
      </c>
      <c r="M291" s="101">
        <f>Tabulka134[[#This Row],[KS]]*Tabulka134[[#This Row],[PŘÍKON SVÍTIDLA JEDN (W)]]</f>
        <v>216</v>
      </c>
      <c r="N291" s="102" t="s">
        <v>17</v>
      </c>
    </row>
    <row r="292" spans="2:14" x14ac:dyDescent="0.2">
      <c r="B292" s="95"/>
      <c r="C292" s="96"/>
      <c r="D292" s="96"/>
      <c r="E292" s="98" t="s">
        <v>15</v>
      </c>
      <c r="F292" s="99" t="s">
        <v>546</v>
      </c>
      <c r="G292" s="99" t="s">
        <v>26</v>
      </c>
      <c r="H292" s="100" t="s">
        <v>8</v>
      </c>
      <c r="I292" s="95"/>
      <c r="J292" s="98" t="s">
        <v>23</v>
      </c>
      <c r="K292" s="101">
        <f>2*36</f>
        <v>72</v>
      </c>
      <c r="L292" s="101">
        <v>2</v>
      </c>
      <c r="M292" s="101">
        <f>Tabulka134[[#This Row],[KS]]*Tabulka134[[#This Row],[PŘÍKON SVÍTIDLA JEDN (W)]]</f>
        <v>144</v>
      </c>
      <c r="N292" s="102" t="s">
        <v>17</v>
      </c>
    </row>
    <row r="293" spans="2:14" x14ac:dyDescent="0.2">
      <c r="B293" s="95"/>
      <c r="C293" s="96"/>
      <c r="D293" s="96"/>
      <c r="E293" s="98" t="s">
        <v>15</v>
      </c>
      <c r="F293" s="99" t="s">
        <v>33</v>
      </c>
      <c r="G293" s="99" t="s">
        <v>33</v>
      </c>
      <c r="H293" s="100" t="s">
        <v>8</v>
      </c>
      <c r="I293" s="95"/>
      <c r="J293" s="95"/>
      <c r="K293" s="101">
        <v>60</v>
      </c>
      <c r="L293" s="101">
        <v>1</v>
      </c>
      <c r="M293" s="101">
        <f>Tabulka134[[#This Row],[KS]]*Tabulka134[[#This Row],[PŘÍKON SVÍTIDLA JEDN (W)]]</f>
        <v>60</v>
      </c>
      <c r="N293" s="103" t="s">
        <v>17</v>
      </c>
    </row>
    <row r="294" spans="2:14" x14ac:dyDescent="0.2">
      <c r="B294" s="95"/>
      <c r="C294" s="96"/>
      <c r="D294" s="96"/>
      <c r="E294" s="98" t="s">
        <v>15</v>
      </c>
      <c r="F294" s="99" t="s">
        <v>510</v>
      </c>
      <c r="G294" s="99" t="s">
        <v>510</v>
      </c>
      <c r="H294" s="100" t="s">
        <v>8</v>
      </c>
      <c r="I294" s="95"/>
      <c r="J294" s="98" t="s">
        <v>23</v>
      </c>
      <c r="K294" s="101">
        <f>2*36</f>
        <v>72</v>
      </c>
      <c r="L294" s="101">
        <v>2</v>
      </c>
      <c r="M294" s="101">
        <f>Tabulka134[[#This Row],[KS]]*Tabulka134[[#This Row],[PŘÍKON SVÍTIDLA JEDN (W)]]</f>
        <v>144</v>
      </c>
      <c r="N294" s="102" t="s">
        <v>17</v>
      </c>
    </row>
    <row r="295" spans="2:14" x14ac:dyDescent="0.2">
      <c r="B295" s="95"/>
      <c r="C295" s="96"/>
      <c r="D295" s="96"/>
      <c r="E295" s="98" t="s">
        <v>15</v>
      </c>
      <c r="F295" s="98" t="s">
        <v>181</v>
      </c>
      <c r="G295" s="98" t="s">
        <v>181</v>
      </c>
      <c r="H295" s="100" t="s">
        <v>8</v>
      </c>
      <c r="I295" s="100"/>
      <c r="J295" s="98" t="s">
        <v>23</v>
      </c>
      <c r="K295" s="101">
        <f>2*36</f>
        <v>72</v>
      </c>
      <c r="L295" s="101">
        <v>1</v>
      </c>
      <c r="M295" s="101">
        <f>Tabulka134[[#This Row],[KS]]*Tabulka134[[#This Row],[PŘÍKON SVÍTIDLA JEDN (W)]]</f>
        <v>72</v>
      </c>
      <c r="N295" s="102" t="s">
        <v>17</v>
      </c>
    </row>
    <row r="296" spans="2:14" x14ac:dyDescent="0.2">
      <c r="B296" s="95"/>
      <c r="C296" s="96"/>
      <c r="D296" s="96"/>
      <c r="E296" s="98" t="s">
        <v>15</v>
      </c>
      <c r="F296" s="98" t="s">
        <v>181</v>
      </c>
      <c r="G296" s="98" t="s">
        <v>181</v>
      </c>
      <c r="H296" s="100" t="s">
        <v>8</v>
      </c>
      <c r="I296" s="95"/>
      <c r="J296" s="95"/>
      <c r="K296" s="101">
        <v>60</v>
      </c>
      <c r="L296" s="101">
        <v>1</v>
      </c>
      <c r="M296" s="101">
        <f>Tabulka134[[#This Row],[KS]]*Tabulka134[[#This Row],[PŘÍKON SVÍTIDLA JEDN (W)]]</f>
        <v>60</v>
      </c>
      <c r="N296" s="103" t="s">
        <v>17</v>
      </c>
    </row>
    <row r="297" spans="2:14" ht="13.5" thickBot="1" x14ac:dyDescent="0.25">
      <c r="B297" s="95"/>
      <c r="C297" s="96"/>
      <c r="D297" s="96"/>
      <c r="E297" s="108" t="s">
        <v>15</v>
      </c>
      <c r="F297" s="108" t="s">
        <v>182</v>
      </c>
      <c r="G297" s="108" t="s">
        <v>182</v>
      </c>
      <c r="H297" s="109" t="s">
        <v>8</v>
      </c>
      <c r="I297" s="109"/>
      <c r="J297" s="109"/>
      <c r="K297" s="110">
        <v>60</v>
      </c>
      <c r="L297" s="110">
        <v>1</v>
      </c>
      <c r="M297" s="110">
        <f>Tabulka134[[#This Row],[KS]]*Tabulka134[[#This Row],[PŘÍKON SVÍTIDLA JEDN (W)]]</f>
        <v>60</v>
      </c>
      <c r="N297" s="111" t="s">
        <v>17</v>
      </c>
    </row>
    <row r="298" spans="2:14" ht="13.5" thickTop="1" x14ac:dyDescent="0.2"/>
  </sheetData>
  <pageMargins left="0.7" right="0.7" top="0.75" bottom="0.75" header="0.3" footer="0.3"/>
  <pageSetup paperSize="9" orientation="portrait" r:id="rId1"/>
  <ignoredErrors>
    <ignoredError sqref="K117:K119" formula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L111"/>
  <sheetViews>
    <sheetView showGridLines="0" tabSelected="1" zoomScale="85" zoomScaleNormal="85" workbookViewId="0">
      <pane ySplit="11" topLeftCell="A12" activePane="bottomLeft" state="frozen"/>
      <selection pane="bottomLeft" activeCell="G95" sqref="G95"/>
    </sheetView>
  </sheetViews>
  <sheetFormatPr defaultColWidth="6.7109375" defaultRowHeight="12.75" x14ac:dyDescent="0.2"/>
  <cols>
    <col min="1" max="1" width="6.7109375" style="1"/>
    <col min="2" max="2" width="10.5703125" style="1" customWidth="1"/>
    <col min="3" max="3" width="12.28515625" style="13" customWidth="1"/>
    <col min="4" max="4" width="5.140625" style="13" customWidth="1"/>
    <col min="5" max="5" width="9.140625" style="1" customWidth="1"/>
    <col min="6" max="6" width="33.85546875" style="22" customWidth="1"/>
    <col min="7" max="7" width="33.7109375" style="22" customWidth="1"/>
    <col min="8" max="8" width="14.7109375" style="1" customWidth="1"/>
    <col min="9" max="9" width="16.7109375" style="1" customWidth="1"/>
    <col min="10" max="10" width="12.85546875" style="1" customWidth="1"/>
    <col min="11" max="11" width="12.7109375" style="52" customWidth="1"/>
    <col min="12" max="12" width="7.140625" style="60" customWidth="1"/>
    <col min="13" max="13" width="13" style="1" customWidth="1"/>
    <col min="14" max="14" width="9.42578125" style="4" customWidth="1"/>
    <col min="15" max="21" width="8.7109375" style="1" customWidth="1"/>
    <col min="22" max="22" width="6.7109375" style="1" customWidth="1"/>
    <col min="23" max="35" width="8.7109375" style="1" customWidth="1"/>
    <col min="36" max="36" width="6.7109375" style="1" customWidth="1"/>
    <col min="37" max="49" width="8.7109375" style="1" customWidth="1"/>
    <col min="50" max="50" width="6.7109375" style="1" customWidth="1"/>
    <col min="51" max="63" width="8.7109375" style="1" customWidth="1"/>
    <col min="64" max="64" width="6.7109375" style="1" customWidth="1"/>
    <col min="65" max="16384" width="6.7109375" style="1"/>
  </cols>
  <sheetData>
    <row r="1" spans="1:64" x14ac:dyDescent="0.2">
      <c r="V1" s="7"/>
      <c r="AJ1" s="7"/>
    </row>
    <row r="2" spans="1:64" x14ac:dyDescent="0.2">
      <c r="V2" s="7"/>
      <c r="AJ2" s="7"/>
    </row>
    <row r="3" spans="1:64" ht="19.5" customHeight="1" x14ac:dyDescent="0.35">
      <c r="A3" s="87" t="s">
        <v>626</v>
      </c>
      <c r="B3" s="87"/>
      <c r="C3" s="87"/>
      <c r="D3" s="45"/>
      <c r="F3" s="22" t="s">
        <v>348</v>
      </c>
      <c r="V3" s="7"/>
      <c r="AJ3" s="7"/>
    </row>
    <row r="4" spans="1:64" x14ac:dyDescent="0.2">
      <c r="A4" s="8"/>
      <c r="B4" s="8"/>
      <c r="E4" s="7"/>
      <c r="F4" s="26"/>
      <c r="G4" s="20"/>
      <c r="H4" s="13"/>
      <c r="I4" s="7"/>
      <c r="J4" s="7"/>
      <c r="K4" s="51"/>
      <c r="M4" s="7"/>
      <c r="N4" s="17"/>
      <c r="T4" s="2"/>
      <c r="U4" s="2"/>
      <c r="V4" s="16"/>
      <c r="W4" s="7"/>
      <c r="X4" s="7"/>
      <c r="Y4" s="7"/>
      <c r="Z4" s="7"/>
      <c r="AA4" s="7"/>
      <c r="AB4" s="7"/>
      <c r="AH4" s="2"/>
      <c r="AI4" s="2"/>
      <c r="AJ4" s="16"/>
      <c r="AK4" s="2"/>
      <c r="AL4" s="2"/>
      <c r="AM4" s="2"/>
      <c r="AN4" s="2"/>
      <c r="AW4" s="2"/>
      <c r="AX4" s="2"/>
      <c r="BK4" s="2"/>
      <c r="BL4" s="2"/>
    </row>
    <row r="5" spans="1:64" ht="12.75" customHeight="1" x14ac:dyDescent="0.2">
      <c r="E5" s="26"/>
      <c r="G5" s="19"/>
      <c r="H5" s="7"/>
      <c r="T5" s="2"/>
      <c r="U5" s="2"/>
      <c r="V5" s="16"/>
      <c r="W5" s="7"/>
      <c r="X5" s="7"/>
      <c r="Y5" s="7"/>
      <c r="AH5" s="2"/>
      <c r="AI5" s="2"/>
      <c r="AJ5" s="16"/>
      <c r="AK5" s="2"/>
      <c r="AL5" s="2"/>
      <c r="AM5" s="2"/>
      <c r="AN5" s="2"/>
      <c r="AW5" s="2"/>
      <c r="AX5" s="2"/>
      <c r="BK5" s="2"/>
      <c r="BL5" s="2"/>
    </row>
    <row r="6" spans="1:64" x14ac:dyDescent="0.2">
      <c r="C6" s="1"/>
      <c r="E6" s="7"/>
      <c r="F6" s="26"/>
      <c r="G6" s="20"/>
      <c r="H6" s="7"/>
      <c r="T6" s="2"/>
      <c r="U6" s="2"/>
      <c r="V6" s="16"/>
      <c r="X6" s="7"/>
      <c r="Y6" s="7"/>
      <c r="AH6" s="2"/>
      <c r="AI6" s="2"/>
      <c r="AJ6" s="16"/>
      <c r="AK6" s="2"/>
      <c r="AM6" s="2"/>
      <c r="AN6" s="2"/>
      <c r="AW6" s="2"/>
      <c r="AX6" s="2"/>
      <c r="BK6" s="2"/>
      <c r="BL6" s="2"/>
    </row>
    <row r="7" spans="1:64" x14ac:dyDescent="0.2">
      <c r="C7" s="1"/>
      <c r="E7" s="7"/>
      <c r="F7" s="27"/>
      <c r="G7" s="20"/>
      <c r="H7" s="7"/>
      <c r="T7" s="2"/>
      <c r="U7" s="2"/>
      <c r="V7" s="16"/>
      <c r="W7" s="7"/>
      <c r="X7" s="7"/>
      <c r="Y7" s="7"/>
      <c r="AH7" s="2"/>
      <c r="AI7" s="2"/>
      <c r="AJ7" s="16"/>
      <c r="AK7" s="2"/>
      <c r="AM7" s="2"/>
      <c r="AN7" s="2"/>
      <c r="AW7" s="2"/>
      <c r="AX7" s="2"/>
      <c r="BK7" s="2"/>
      <c r="BL7" s="2"/>
    </row>
    <row r="8" spans="1:64" x14ac:dyDescent="0.2">
      <c r="C8" s="1"/>
      <c r="Q8" s="7"/>
      <c r="R8" s="7"/>
      <c r="T8" s="2"/>
      <c r="U8" s="2"/>
      <c r="V8" s="16"/>
      <c r="AB8" s="7"/>
      <c r="AC8" s="7"/>
      <c r="AD8" s="7"/>
      <c r="AE8" s="7"/>
      <c r="AF8" s="7"/>
      <c r="AH8" s="2"/>
      <c r="AI8" s="2"/>
      <c r="AJ8" s="16"/>
      <c r="AK8" s="2"/>
      <c r="AL8" s="11"/>
      <c r="AM8" s="2"/>
      <c r="AN8" s="2"/>
      <c r="AW8" s="2"/>
      <c r="AX8" s="2"/>
      <c r="BK8" s="2"/>
      <c r="BL8" s="2"/>
    </row>
    <row r="9" spans="1:64" x14ac:dyDescent="0.2">
      <c r="C9" s="1"/>
      <c r="O9" s="7"/>
      <c r="P9" s="7"/>
      <c r="Q9" s="7"/>
      <c r="R9" s="7"/>
      <c r="S9" s="7"/>
      <c r="T9" s="16"/>
      <c r="U9" s="16"/>
      <c r="V9" s="16"/>
      <c r="AB9" s="7"/>
      <c r="AC9" s="7"/>
      <c r="AD9" s="7"/>
      <c r="AE9" s="7"/>
      <c r="AF9" s="7"/>
      <c r="AG9" s="7"/>
      <c r="AH9" s="2"/>
      <c r="AI9" s="2"/>
      <c r="AJ9" s="16"/>
      <c r="AK9" s="2"/>
      <c r="AL9" s="2"/>
      <c r="AM9" s="2"/>
      <c r="AN9" s="2"/>
      <c r="AW9" s="2"/>
      <c r="AX9" s="2"/>
      <c r="BK9" s="2"/>
      <c r="BL9" s="2"/>
    </row>
    <row r="10" spans="1:64" x14ac:dyDescent="0.2">
      <c r="A10" s="3"/>
      <c r="B10" s="3"/>
      <c r="C10" s="3"/>
      <c r="F10" s="23"/>
      <c r="G10" s="23"/>
      <c r="H10" s="3"/>
      <c r="I10" s="3"/>
      <c r="J10" s="3"/>
      <c r="K10" s="53"/>
      <c r="L10" s="54"/>
      <c r="M10" s="3"/>
      <c r="N10" s="10"/>
      <c r="O10" s="18"/>
      <c r="P10" s="18"/>
      <c r="Q10" s="7"/>
      <c r="R10" s="7"/>
      <c r="S10" s="7"/>
      <c r="T10" s="7"/>
      <c r="U10" s="7"/>
      <c r="V10" s="7"/>
      <c r="AB10" s="7"/>
      <c r="AC10" s="7"/>
      <c r="AD10" s="7"/>
      <c r="AE10" s="7"/>
      <c r="AF10" s="7"/>
      <c r="AG10" s="7"/>
      <c r="AJ10" s="7"/>
    </row>
    <row r="11" spans="1:64" s="6" customFormat="1" ht="26.25" customHeight="1" x14ac:dyDescent="0.2">
      <c r="D11" s="14"/>
      <c r="E11" s="29" t="s">
        <v>193</v>
      </c>
      <c r="F11" s="30" t="s">
        <v>194</v>
      </c>
      <c r="G11" s="30" t="s">
        <v>195</v>
      </c>
      <c r="H11" s="29" t="s">
        <v>196</v>
      </c>
      <c r="I11" s="29" t="s">
        <v>197</v>
      </c>
      <c r="J11" s="29" t="s">
        <v>198</v>
      </c>
      <c r="K11" s="62" t="s">
        <v>344</v>
      </c>
      <c r="L11" s="61" t="s">
        <v>201</v>
      </c>
      <c r="M11" s="37" t="s">
        <v>345</v>
      </c>
      <c r="N11" s="37" t="s">
        <v>200</v>
      </c>
      <c r="O11" s="18"/>
      <c r="P11" s="18"/>
      <c r="Q11" s="18"/>
      <c r="R11" s="18"/>
      <c r="S11" s="18"/>
      <c r="T11" s="18"/>
      <c r="U11" s="18"/>
      <c r="V11" s="18"/>
      <c r="AJ11" s="18"/>
    </row>
    <row r="12" spans="1:64" s="6" customFormat="1" ht="12.75" customHeight="1" x14ac:dyDescent="0.25">
      <c r="C12" s="64"/>
      <c r="E12" s="92" t="s">
        <v>15</v>
      </c>
      <c r="F12" s="92" t="s">
        <v>343</v>
      </c>
      <c r="G12" s="92" t="s">
        <v>343</v>
      </c>
      <c r="H12" s="92" t="s">
        <v>8</v>
      </c>
      <c r="I12" s="92" t="s">
        <v>12</v>
      </c>
      <c r="J12" s="92" t="s">
        <v>6</v>
      </c>
      <c r="K12" s="93">
        <v>60</v>
      </c>
      <c r="L12" s="93">
        <v>5</v>
      </c>
      <c r="M12" s="93">
        <f>Tabulka1346[[#This Row],[KS]]*Tabulka1346[[#This Row],[PŘÍKON SVÍTIDLA JEDN (W)]]</f>
        <v>300</v>
      </c>
      <c r="N12" s="94" t="s">
        <v>17</v>
      </c>
      <c r="O12" s="18"/>
      <c r="P12" s="7"/>
      <c r="Q12" s="18"/>
      <c r="R12" s="18"/>
      <c r="S12" s="18"/>
      <c r="T12" s="18"/>
      <c r="U12" s="18"/>
      <c r="V12" s="18"/>
    </row>
    <row r="13" spans="1:64" x14ac:dyDescent="0.2">
      <c r="A13" s="6"/>
      <c r="B13" s="6"/>
      <c r="C13" s="50"/>
      <c r="D13" s="46" t="s">
        <v>627</v>
      </c>
      <c r="E13" s="20" t="s">
        <v>14</v>
      </c>
      <c r="F13" s="20" t="s">
        <v>628</v>
      </c>
      <c r="G13" s="20" t="s">
        <v>629</v>
      </c>
      <c r="H13" s="20" t="s">
        <v>8</v>
      </c>
      <c r="I13" s="22" t="s">
        <v>12</v>
      </c>
      <c r="J13" s="20" t="s">
        <v>217</v>
      </c>
      <c r="K13" s="55">
        <v>100</v>
      </c>
      <c r="L13" s="56">
        <v>1</v>
      </c>
      <c r="M13" s="55">
        <f>Tabulka1346[[#This Row],[KS]]*Tabulka1346[[#This Row],[PŘÍKON SVÍTIDLA JEDN (W)]]</f>
        <v>100</v>
      </c>
      <c r="N13" s="17" t="s">
        <v>218</v>
      </c>
      <c r="O13" s="21"/>
      <c r="P13" s="21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</row>
    <row r="14" spans="1:64" s="15" customFormat="1" x14ac:dyDescent="0.2">
      <c r="A14" s="6"/>
      <c r="B14" s="1"/>
      <c r="D14" s="24"/>
      <c r="E14" s="20" t="s">
        <v>14</v>
      </c>
      <c r="F14" s="20" t="s">
        <v>614</v>
      </c>
      <c r="G14" s="20" t="s">
        <v>614</v>
      </c>
      <c r="H14" s="20" t="s">
        <v>8</v>
      </c>
      <c r="I14" s="22" t="s">
        <v>12</v>
      </c>
      <c r="J14" s="22" t="s">
        <v>215</v>
      </c>
      <c r="K14" s="55">
        <v>200</v>
      </c>
      <c r="L14" s="56">
        <v>3</v>
      </c>
      <c r="M14" s="55">
        <f>Tabulka1346[[#This Row],[KS]]*Tabulka1346[[#This Row],[PŘÍKON SVÍTIDLA JEDN (W)]]</f>
        <v>600</v>
      </c>
      <c r="N14" s="17" t="s">
        <v>216</v>
      </c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</row>
    <row r="15" spans="1:64" s="22" customFormat="1" ht="12.75" customHeight="1" x14ac:dyDescent="0.2">
      <c r="A15" s="6"/>
      <c r="B15" s="15"/>
      <c r="C15" s="8"/>
      <c r="D15" s="26"/>
      <c r="E15" s="20" t="s">
        <v>14</v>
      </c>
      <c r="F15" s="20" t="s">
        <v>630</v>
      </c>
      <c r="G15" s="20" t="s">
        <v>631</v>
      </c>
      <c r="H15" s="20" t="s">
        <v>8</v>
      </c>
      <c r="I15" s="22" t="s">
        <v>12</v>
      </c>
      <c r="J15" s="22" t="s">
        <v>6</v>
      </c>
      <c r="K15" s="55">
        <v>60</v>
      </c>
      <c r="L15" s="56">
        <v>3</v>
      </c>
      <c r="M15" s="55">
        <f>Tabulka1346[[#This Row],[KS]]*Tabulka1346[[#This Row],[PŘÍKON SVÍTIDLA JEDN (W)]]</f>
        <v>180</v>
      </c>
      <c r="N15" s="17" t="s">
        <v>17</v>
      </c>
      <c r="O15" s="20"/>
      <c r="P15" s="20"/>
      <c r="Q15" s="20"/>
      <c r="R15" s="20"/>
      <c r="S15" s="20"/>
      <c r="T15" s="20"/>
      <c r="U15" s="20"/>
      <c r="V15" s="20"/>
    </row>
    <row r="16" spans="1:64" s="22" customFormat="1" x14ac:dyDescent="0.2">
      <c r="A16" s="6"/>
      <c r="B16" s="20"/>
      <c r="C16" s="26"/>
      <c r="D16" s="26"/>
      <c r="E16" s="20" t="s">
        <v>14</v>
      </c>
      <c r="F16" s="20" t="s">
        <v>374</v>
      </c>
      <c r="G16" s="20" t="s">
        <v>374</v>
      </c>
      <c r="H16" s="20" t="s">
        <v>8</v>
      </c>
      <c r="I16" s="20" t="s">
        <v>12</v>
      </c>
      <c r="J16" s="20" t="s">
        <v>6</v>
      </c>
      <c r="K16" s="55">
        <v>60</v>
      </c>
      <c r="L16" s="56">
        <v>1</v>
      </c>
      <c r="M16" s="55">
        <f>Tabulka1346[[#This Row],[KS]]*Tabulka1346[[#This Row],[PŘÍKON SVÍTIDLA JEDN (W)]]</f>
        <v>60</v>
      </c>
      <c r="N16" s="17" t="s">
        <v>17</v>
      </c>
      <c r="O16" s="20"/>
    </row>
    <row r="17" spans="1:15" s="22" customFormat="1" x14ac:dyDescent="0.2">
      <c r="A17" s="6"/>
      <c r="B17" s="20"/>
      <c r="D17" s="26"/>
      <c r="E17" s="20" t="s">
        <v>14</v>
      </c>
      <c r="F17" s="20" t="s">
        <v>632</v>
      </c>
      <c r="G17" s="20" t="s">
        <v>29</v>
      </c>
      <c r="H17" s="20" t="s">
        <v>8</v>
      </c>
      <c r="I17" s="20" t="s">
        <v>12</v>
      </c>
      <c r="J17" s="20" t="s">
        <v>6</v>
      </c>
      <c r="K17" s="55">
        <v>60</v>
      </c>
      <c r="L17" s="56">
        <v>1</v>
      </c>
      <c r="M17" s="55">
        <f>Tabulka1346[[#This Row],[KS]]*Tabulka1346[[#This Row],[PŘÍKON SVÍTIDLA JEDN (W)]]</f>
        <v>60</v>
      </c>
      <c r="N17" s="17" t="s">
        <v>17</v>
      </c>
    </row>
    <row r="18" spans="1:15" s="22" customFormat="1" x14ac:dyDescent="0.2">
      <c r="A18" s="6"/>
      <c r="B18" s="20"/>
      <c r="D18" s="26"/>
      <c r="E18" s="20" t="s">
        <v>14</v>
      </c>
      <c r="F18" s="20" t="s">
        <v>633</v>
      </c>
      <c r="G18" s="20" t="s">
        <v>29</v>
      </c>
      <c r="H18" s="20" t="s">
        <v>8</v>
      </c>
      <c r="I18" s="22" t="s">
        <v>12</v>
      </c>
      <c r="J18" s="20" t="s">
        <v>215</v>
      </c>
      <c r="K18" s="56">
        <v>200</v>
      </c>
      <c r="L18" s="56">
        <v>2</v>
      </c>
      <c r="M18" s="55">
        <f>Tabulka1346[[#This Row],[KS]]*Tabulka1346[[#This Row],[PŘÍKON SVÍTIDLA JEDN (W)]]</f>
        <v>400</v>
      </c>
      <c r="N18" s="17" t="s">
        <v>17</v>
      </c>
    </row>
    <row r="19" spans="1:15" s="22" customFormat="1" x14ac:dyDescent="0.2">
      <c r="A19" s="6"/>
      <c r="B19" s="20"/>
      <c r="D19" s="26"/>
      <c r="E19" s="20" t="s">
        <v>14</v>
      </c>
      <c r="F19" s="20" t="s">
        <v>634</v>
      </c>
      <c r="G19" s="20" t="s">
        <v>52</v>
      </c>
      <c r="H19" s="20" t="s">
        <v>8</v>
      </c>
      <c r="I19" s="20" t="s">
        <v>12</v>
      </c>
      <c r="J19" s="20" t="s">
        <v>6</v>
      </c>
      <c r="K19" s="55">
        <v>60</v>
      </c>
      <c r="L19" s="55">
        <v>1</v>
      </c>
      <c r="M19" s="55">
        <f>Tabulka1346[[#This Row],[KS]]*Tabulka1346[[#This Row],[PŘÍKON SVÍTIDLA JEDN (W)]]</f>
        <v>60</v>
      </c>
      <c r="N19" s="17" t="s">
        <v>17</v>
      </c>
      <c r="O19" s="20"/>
    </row>
    <row r="20" spans="1:15" s="22" customFormat="1" x14ac:dyDescent="0.2">
      <c r="A20" s="6"/>
      <c r="B20" s="20"/>
      <c r="D20" s="46"/>
      <c r="E20" s="20" t="s">
        <v>14</v>
      </c>
      <c r="F20" s="22" t="s">
        <v>636</v>
      </c>
      <c r="G20" s="22" t="s">
        <v>635</v>
      </c>
      <c r="H20" s="20" t="s">
        <v>8</v>
      </c>
      <c r="I20" s="22" t="s">
        <v>12</v>
      </c>
      <c r="J20" s="22" t="s">
        <v>6</v>
      </c>
      <c r="K20" s="56">
        <v>60</v>
      </c>
      <c r="L20" s="56">
        <v>1</v>
      </c>
      <c r="M20" s="55">
        <f>Tabulka1346[[#This Row],[KS]]*Tabulka1346[[#This Row],[PŘÍKON SVÍTIDLA JEDN (W)]]</f>
        <v>60</v>
      </c>
      <c r="N20" s="4" t="s">
        <v>17</v>
      </c>
    </row>
    <row r="21" spans="1:15" s="22" customFormat="1" x14ac:dyDescent="0.2">
      <c r="C21" s="27"/>
      <c r="D21" s="27"/>
      <c r="E21" s="20" t="s">
        <v>14</v>
      </c>
      <c r="F21" s="22" t="s">
        <v>33</v>
      </c>
      <c r="G21" s="22" t="s">
        <v>33</v>
      </c>
      <c r="H21" s="20" t="s">
        <v>8</v>
      </c>
      <c r="I21" s="22" t="s">
        <v>12</v>
      </c>
      <c r="J21" s="22" t="s">
        <v>6</v>
      </c>
      <c r="K21" s="56">
        <v>60</v>
      </c>
      <c r="L21" s="56">
        <v>1</v>
      </c>
      <c r="M21" s="55">
        <f>Tabulka1346[[#This Row],[KS]]*Tabulka1346[[#This Row],[PŘÍKON SVÍTIDLA JEDN (W)]]</f>
        <v>60</v>
      </c>
      <c r="N21" s="4" t="s">
        <v>17</v>
      </c>
    </row>
    <row r="22" spans="1:15" s="22" customFormat="1" x14ac:dyDescent="0.2">
      <c r="C22" s="27"/>
      <c r="D22" s="27"/>
      <c r="E22" s="20" t="s">
        <v>14</v>
      </c>
      <c r="F22" s="22" t="s">
        <v>98</v>
      </c>
      <c r="G22" s="22" t="s">
        <v>98</v>
      </c>
      <c r="H22" s="20" t="s">
        <v>8</v>
      </c>
      <c r="I22" s="22" t="s">
        <v>12</v>
      </c>
      <c r="J22" s="22" t="s">
        <v>6</v>
      </c>
      <c r="K22" s="56">
        <v>60</v>
      </c>
      <c r="L22" s="56">
        <v>1</v>
      </c>
      <c r="M22" s="55">
        <f>Tabulka1346[[#This Row],[KS]]*Tabulka1346[[#This Row],[PŘÍKON SVÍTIDLA JEDN (W)]]</f>
        <v>60</v>
      </c>
      <c r="N22" s="4" t="s">
        <v>17</v>
      </c>
    </row>
    <row r="23" spans="1:15" s="22" customFormat="1" x14ac:dyDescent="0.2">
      <c r="C23" s="27"/>
      <c r="D23" s="27"/>
      <c r="E23" s="23" t="s">
        <v>14</v>
      </c>
      <c r="F23" s="23" t="s">
        <v>637</v>
      </c>
      <c r="G23" s="23" t="s">
        <v>29</v>
      </c>
      <c r="H23" s="23" t="s">
        <v>8</v>
      </c>
      <c r="I23" s="23" t="s">
        <v>12</v>
      </c>
      <c r="J23" s="23" t="s">
        <v>6</v>
      </c>
      <c r="K23" s="57">
        <v>60</v>
      </c>
      <c r="L23" s="57">
        <v>1</v>
      </c>
      <c r="M23" s="57">
        <f>Tabulka1346[[#This Row],[KS]]*Tabulka1346[[#This Row],[PŘÍKON SVÍTIDLA JEDN (W)]]</f>
        <v>60</v>
      </c>
      <c r="N23" s="10" t="s">
        <v>17</v>
      </c>
    </row>
    <row r="24" spans="1:15" s="22" customFormat="1" x14ac:dyDescent="0.2">
      <c r="C24" s="27"/>
      <c r="D24" s="27"/>
      <c r="E24" s="20" t="s">
        <v>15</v>
      </c>
      <c r="F24" s="22" t="s">
        <v>638</v>
      </c>
      <c r="G24" s="22" t="s">
        <v>52</v>
      </c>
      <c r="H24" s="20" t="s">
        <v>8</v>
      </c>
      <c r="I24" s="22" t="s">
        <v>12</v>
      </c>
      <c r="J24" s="22" t="s">
        <v>6</v>
      </c>
      <c r="K24" s="56">
        <v>60</v>
      </c>
      <c r="L24" s="56">
        <v>1</v>
      </c>
      <c r="M24" s="55">
        <f>Tabulka1346[[#This Row],[KS]]*Tabulka1346[[#This Row],[PŘÍKON SVÍTIDLA JEDN (W)]]</f>
        <v>60</v>
      </c>
      <c r="N24" s="4" t="s">
        <v>17</v>
      </c>
    </row>
    <row r="25" spans="1:15" s="22" customFormat="1" x14ac:dyDescent="0.2">
      <c r="C25" s="27"/>
      <c r="D25" s="27"/>
      <c r="E25" s="20" t="s">
        <v>15</v>
      </c>
      <c r="F25" s="22" t="s">
        <v>638</v>
      </c>
      <c r="G25" s="22" t="s">
        <v>52</v>
      </c>
      <c r="H25" s="20" t="s">
        <v>8</v>
      </c>
      <c r="I25" s="22" t="s">
        <v>12</v>
      </c>
      <c r="J25" s="22" t="s">
        <v>230</v>
      </c>
      <c r="K25" s="56">
        <v>120</v>
      </c>
      <c r="L25" s="56">
        <v>1</v>
      </c>
      <c r="M25" s="55">
        <f>Tabulka1346[[#This Row],[KS]]*Tabulka1346[[#This Row],[PŘÍKON SVÍTIDLA JEDN (W)]]</f>
        <v>120</v>
      </c>
      <c r="N25" s="4" t="s">
        <v>17</v>
      </c>
    </row>
    <row r="26" spans="1:15" s="22" customFormat="1" x14ac:dyDescent="0.2">
      <c r="C26" s="27"/>
      <c r="D26" s="27"/>
      <c r="E26" s="20" t="s">
        <v>15</v>
      </c>
      <c r="F26" s="22" t="s">
        <v>638</v>
      </c>
      <c r="G26" s="22" t="s">
        <v>639</v>
      </c>
      <c r="H26" s="20" t="s">
        <v>8</v>
      </c>
      <c r="I26" s="22" t="s">
        <v>25</v>
      </c>
      <c r="J26" s="22" t="s">
        <v>45</v>
      </c>
      <c r="K26" s="56">
        <f>2*58</f>
        <v>116</v>
      </c>
      <c r="L26" s="56">
        <v>1</v>
      </c>
      <c r="M26" s="55">
        <f>Tabulka1346[[#This Row],[KS]]*Tabulka1346[[#This Row],[PŘÍKON SVÍTIDLA JEDN (W)]]</f>
        <v>116</v>
      </c>
      <c r="N26" s="4" t="s">
        <v>17</v>
      </c>
    </row>
    <row r="27" spans="1:15" s="22" customFormat="1" x14ac:dyDescent="0.2">
      <c r="C27" s="27"/>
      <c r="D27" s="27"/>
      <c r="E27" s="20" t="s">
        <v>15</v>
      </c>
      <c r="F27" s="22" t="s">
        <v>638</v>
      </c>
      <c r="G27" s="22" t="s">
        <v>640</v>
      </c>
      <c r="H27" s="20" t="s">
        <v>8</v>
      </c>
      <c r="I27" s="22" t="s">
        <v>25</v>
      </c>
      <c r="J27" s="22" t="s">
        <v>104</v>
      </c>
      <c r="K27" s="56">
        <v>18</v>
      </c>
      <c r="L27" s="56">
        <v>1</v>
      </c>
      <c r="M27" s="55">
        <f>Tabulka1346[[#This Row],[KS]]*Tabulka1346[[#This Row],[PŘÍKON SVÍTIDLA JEDN (W)]]</f>
        <v>18</v>
      </c>
      <c r="N27" s="4" t="s">
        <v>17</v>
      </c>
    </row>
    <row r="28" spans="1:15" s="22" customFormat="1" x14ac:dyDescent="0.2">
      <c r="C28" s="27"/>
      <c r="D28" s="27"/>
      <c r="E28" s="20" t="s">
        <v>15</v>
      </c>
      <c r="F28" s="22" t="s">
        <v>638</v>
      </c>
      <c r="G28" s="22" t="s">
        <v>640</v>
      </c>
      <c r="H28" s="20" t="s">
        <v>8</v>
      </c>
      <c r="I28" s="22" t="s">
        <v>12</v>
      </c>
      <c r="J28" s="22" t="s">
        <v>230</v>
      </c>
      <c r="K28" s="56">
        <v>120</v>
      </c>
      <c r="L28" s="56">
        <v>1</v>
      </c>
      <c r="M28" s="55">
        <f>Tabulka1346[[#This Row],[KS]]*Tabulka1346[[#This Row],[PŘÍKON SVÍTIDLA JEDN (W)]]</f>
        <v>120</v>
      </c>
      <c r="N28" s="4" t="s">
        <v>17</v>
      </c>
    </row>
    <row r="29" spans="1:15" s="22" customFormat="1" x14ac:dyDescent="0.2">
      <c r="D29" s="27"/>
      <c r="E29" s="20" t="s">
        <v>15</v>
      </c>
      <c r="F29" s="22" t="s">
        <v>638</v>
      </c>
      <c r="G29" s="22" t="s">
        <v>640</v>
      </c>
      <c r="H29" s="20" t="s">
        <v>8</v>
      </c>
      <c r="I29" s="22" t="s">
        <v>25</v>
      </c>
      <c r="J29" s="22" t="s">
        <v>23</v>
      </c>
      <c r="K29" s="56">
        <f>2*36</f>
        <v>72</v>
      </c>
      <c r="L29" s="56">
        <v>1</v>
      </c>
      <c r="M29" s="55">
        <f>Tabulka1346[[#This Row],[KS]]*Tabulka1346[[#This Row],[PŘÍKON SVÍTIDLA JEDN (W)]]</f>
        <v>72</v>
      </c>
      <c r="N29" s="4" t="s">
        <v>17</v>
      </c>
    </row>
    <row r="30" spans="1:15" s="22" customFormat="1" x14ac:dyDescent="0.2">
      <c r="C30" s="27"/>
      <c r="D30" s="27"/>
      <c r="E30" s="20" t="s">
        <v>15</v>
      </c>
      <c r="F30" s="22" t="s">
        <v>638</v>
      </c>
      <c r="G30" s="22" t="s">
        <v>641</v>
      </c>
      <c r="H30" s="20" t="s">
        <v>8</v>
      </c>
      <c r="I30" s="22" t="s">
        <v>25</v>
      </c>
      <c r="J30" s="22" t="s">
        <v>23</v>
      </c>
      <c r="K30" s="56">
        <v>72</v>
      </c>
      <c r="L30" s="56">
        <v>3</v>
      </c>
      <c r="M30" s="55">
        <f>Tabulka1346[[#This Row],[KS]]*Tabulka1346[[#This Row],[PŘÍKON SVÍTIDLA JEDN (W)]]</f>
        <v>216</v>
      </c>
      <c r="N30" s="4" t="s">
        <v>17</v>
      </c>
    </row>
    <row r="31" spans="1:15" s="22" customFormat="1" x14ac:dyDescent="0.2">
      <c r="C31" s="27"/>
      <c r="D31" s="27"/>
      <c r="E31" s="20" t="s">
        <v>15</v>
      </c>
      <c r="F31" s="22" t="s">
        <v>638</v>
      </c>
      <c r="G31" s="22" t="s">
        <v>182</v>
      </c>
      <c r="H31" s="20" t="s">
        <v>8</v>
      </c>
      <c r="I31" s="22" t="s">
        <v>12</v>
      </c>
      <c r="J31" s="20" t="s">
        <v>217</v>
      </c>
      <c r="K31" s="55">
        <v>100</v>
      </c>
      <c r="L31" s="56">
        <v>1</v>
      </c>
      <c r="M31" s="55">
        <f>Tabulka1346[[#This Row],[KS]]*Tabulka1346[[#This Row],[PŘÍKON SVÍTIDLA JEDN (W)]]</f>
        <v>100</v>
      </c>
      <c r="N31" s="17" t="s">
        <v>93</v>
      </c>
    </row>
    <row r="32" spans="1:15" s="22" customFormat="1" x14ac:dyDescent="0.2">
      <c r="C32" s="27"/>
      <c r="D32" s="27"/>
      <c r="E32" s="20" t="s">
        <v>15</v>
      </c>
      <c r="F32" s="22" t="s">
        <v>642</v>
      </c>
      <c r="G32" s="22" t="s">
        <v>52</v>
      </c>
      <c r="H32" s="20" t="s">
        <v>8</v>
      </c>
      <c r="I32" s="22" t="s">
        <v>12</v>
      </c>
      <c r="J32" s="22" t="s">
        <v>6</v>
      </c>
      <c r="K32" s="56">
        <v>60</v>
      </c>
      <c r="L32" s="56">
        <v>2</v>
      </c>
      <c r="M32" s="55">
        <f>Tabulka1346[[#This Row],[KS]]*Tabulka1346[[#This Row],[PŘÍKON SVÍTIDLA JEDN (W)]]</f>
        <v>120</v>
      </c>
      <c r="N32" s="4" t="s">
        <v>17</v>
      </c>
    </row>
    <row r="33" spans="3:15" s="22" customFormat="1" x14ac:dyDescent="0.2">
      <c r="C33" s="27"/>
      <c r="D33" s="27"/>
      <c r="E33" s="20" t="s">
        <v>15</v>
      </c>
      <c r="F33" s="22" t="s">
        <v>57</v>
      </c>
      <c r="G33" s="22" t="s">
        <v>57</v>
      </c>
      <c r="H33" s="20" t="s">
        <v>8</v>
      </c>
      <c r="I33" s="22" t="s">
        <v>12</v>
      </c>
      <c r="J33" s="22" t="s">
        <v>6</v>
      </c>
      <c r="K33" s="56">
        <v>60</v>
      </c>
      <c r="L33" s="56">
        <v>1</v>
      </c>
      <c r="M33" s="55">
        <f>Tabulka1346[[#This Row],[KS]]*Tabulka1346[[#This Row],[PŘÍKON SVÍTIDLA JEDN (W)]]</f>
        <v>60</v>
      </c>
      <c r="N33" s="4" t="s">
        <v>17</v>
      </c>
    </row>
    <row r="34" spans="3:15" s="22" customFormat="1" x14ac:dyDescent="0.2">
      <c r="C34" s="27"/>
      <c r="D34" s="27"/>
      <c r="E34" s="20" t="s">
        <v>15</v>
      </c>
      <c r="F34" s="22" t="s">
        <v>643</v>
      </c>
      <c r="G34" s="22" t="s">
        <v>643</v>
      </c>
      <c r="H34" s="20" t="s">
        <v>8</v>
      </c>
      <c r="I34" s="22" t="s">
        <v>12</v>
      </c>
      <c r="J34" s="22" t="s">
        <v>6</v>
      </c>
      <c r="K34" s="56">
        <v>60</v>
      </c>
      <c r="L34" s="56">
        <v>1</v>
      </c>
      <c r="M34" s="55">
        <f>Tabulka1346[[#This Row],[KS]]*Tabulka1346[[#This Row],[PŘÍKON SVÍTIDLA JEDN (W)]]</f>
        <v>60</v>
      </c>
      <c r="N34" s="4" t="s">
        <v>17</v>
      </c>
    </row>
    <row r="35" spans="3:15" s="22" customFormat="1" x14ac:dyDescent="0.2">
      <c r="C35" s="27"/>
      <c r="D35" s="27"/>
      <c r="E35" s="20" t="s">
        <v>15</v>
      </c>
      <c r="F35" s="22" t="s">
        <v>33</v>
      </c>
      <c r="G35" s="22" t="s">
        <v>33</v>
      </c>
      <c r="H35" s="20" t="s">
        <v>8</v>
      </c>
      <c r="I35" s="22" t="s">
        <v>12</v>
      </c>
      <c r="J35" s="22" t="s">
        <v>6</v>
      </c>
      <c r="K35" s="56">
        <v>60</v>
      </c>
      <c r="L35" s="56">
        <v>1</v>
      </c>
      <c r="M35" s="55">
        <f>Tabulka1346[[#This Row],[KS]]*Tabulka1346[[#This Row],[PŘÍKON SVÍTIDLA JEDN (W)]]</f>
        <v>60</v>
      </c>
      <c r="N35" s="4" t="s">
        <v>17</v>
      </c>
    </row>
    <row r="36" spans="3:15" s="22" customFormat="1" x14ac:dyDescent="0.2">
      <c r="C36" s="27"/>
      <c r="D36" s="27"/>
      <c r="E36" s="20" t="s">
        <v>15</v>
      </c>
      <c r="F36" s="22" t="s">
        <v>644</v>
      </c>
      <c r="G36" s="22" t="s">
        <v>42</v>
      </c>
      <c r="H36" s="20" t="s">
        <v>8</v>
      </c>
      <c r="I36" s="22" t="s">
        <v>12</v>
      </c>
      <c r="J36" s="22" t="s">
        <v>6</v>
      </c>
      <c r="K36" s="56">
        <v>60</v>
      </c>
      <c r="L36" s="56">
        <v>1</v>
      </c>
      <c r="M36" s="55">
        <f>Tabulka1346[[#This Row],[KS]]*Tabulka1346[[#This Row],[PŘÍKON SVÍTIDLA JEDN (W)]]</f>
        <v>60</v>
      </c>
      <c r="N36" s="4" t="s">
        <v>17</v>
      </c>
    </row>
    <row r="37" spans="3:15" s="22" customFormat="1" x14ac:dyDescent="0.2">
      <c r="C37" s="27"/>
      <c r="D37" s="27"/>
      <c r="E37" s="20" t="s">
        <v>15</v>
      </c>
      <c r="F37" s="22" t="s">
        <v>644</v>
      </c>
      <c r="G37" s="22" t="s">
        <v>33</v>
      </c>
      <c r="H37" s="20" t="s">
        <v>8</v>
      </c>
      <c r="I37" s="22" t="s">
        <v>12</v>
      </c>
      <c r="J37" s="22" t="s">
        <v>6</v>
      </c>
      <c r="K37" s="56">
        <v>60</v>
      </c>
      <c r="L37" s="56">
        <v>1</v>
      </c>
      <c r="M37" s="55">
        <f>Tabulka1346[[#This Row],[KS]]*Tabulka1346[[#This Row],[PŘÍKON SVÍTIDLA JEDN (W)]]</f>
        <v>60</v>
      </c>
      <c r="N37" s="4" t="s">
        <v>17</v>
      </c>
    </row>
    <row r="38" spans="3:15" s="22" customFormat="1" x14ac:dyDescent="0.2">
      <c r="C38" s="27"/>
      <c r="D38" s="27"/>
      <c r="E38" s="20" t="s">
        <v>15</v>
      </c>
      <c r="F38" s="22" t="s">
        <v>644</v>
      </c>
      <c r="G38" s="22" t="s">
        <v>244</v>
      </c>
      <c r="H38" s="20" t="s">
        <v>8</v>
      </c>
      <c r="I38" s="22" t="s">
        <v>12</v>
      </c>
      <c r="J38" s="22" t="s">
        <v>6</v>
      </c>
      <c r="K38" s="56">
        <v>60</v>
      </c>
      <c r="L38" s="56">
        <v>1</v>
      </c>
      <c r="M38" s="55">
        <f>Tabulka1346[[#This Row],[KS]]*Tabulka1346[[#This Row],[PŘÍKON SVÍTIDLA JEDN (W)]]</f>
        <v>60</v>
      </c>
      <c r="N38" s="4" t="s">
        <v>17</v>
      </c>
    </row>
    <row r="39" spans="3:15" s="22" customFormat="1" x14ac:dyDescent="0.2">
      <c r="C39" s="26"/>
      <c r="D39" s="26"/>
      <c r="E39" s="20" t="s">
        <v>15</v>
      </c>
      <c r="F39" s="20" t="s">
        <v>367</v>
      </c>
      <c r="G39" s="20" t="s">
        <v>367</v>
      </c>
      <c r="H39" s="20" t="s">
        <v>8</v>
      </c>
      <c r="I39" s="22" t="s">
        <v>25</v>
      </c>
      <c r="J39" s="22" t="s">
        <v>23</v>
      </c>
      <c r="K39" s="56">
        <v>72</v>
      </c>
      <c r="L39" s="56">
        <v>3</v>
      </c>
      <c r="M39" s="55">
        <f>Tabulka1346[[#This Row],[KS]]*Tabulka1346[[#This Row],[PŘÍKON SVÍTIDLA JEDN (W)]]</f>
        <v>216</v>
      </c>
      <c r="N39" s="4" t="s">
        <v>17</v>
      </c>
      <c r="O39" s="20"/>
    </row>
    <row r="40" spans="3:15" s="22" customFormat="1" x14ac:dyDescent="0.2">
      <c r="C40" s="26"/>
      <c r="D40" s="26"/>
      <c r="E40" s="20" t="s">
        <v>15</v>
      </c>
      <c r="F40" s="20" t="s">
        <v>645</v>
      </c>
      <c r="G40" s="20" t="s">
        <v>52</v>
      </c>
      <c r="H40" s="20" t="s">
        <v>8</v>
      </c>
      <c r="I40" s="22" t="s">
        <v>12</v>
      </c>
      <c r="J40" s="22" t="s">
        <v>6</v>
      </c>
      <c r="K40" s="56">
        <v>60</v>
      </c>
      <c r="L40" s="56">
        <v>1</v>
      </c>
      <c r="M40" s="55">
        <f>Tabulka1346[[#This Row],[KS]]*Tabulka1346[[#This Row],[PŘÍKON SVÍTIDLA JEDN (W)]]</f>
        <v>60</v>
      </c>
      <c r="N40" s="4" t="s">
        <v>17</v>
      </c>
      <c r="O40" s="20"/>
    </row>
    <row r="41" spans="3:15" s="22" customFormat="1" x14ac:dyDescent="0.2">
      <c r="C41" s="26"/>
      <c r="D41" s="26"/>
      <c r="E41" s="20" t="s">
        <v>15</v>
      </c>
      <c r="F41" s="20" t="s">
        <v>646</v>
      </c>
      <c r="G41" s="20" t="s">
        <v>29</v>
      </c>
      <c r="H41" s="20" t="s">
        <v>8</v>
      </c>
      <c r="I41" s="22" t="s">
        <v>12</v>
      </c>
      <c r="J41" s="22" t="s">
        <v>6</v>
      </c>
      <c r="K41" s="56">
        <v>60</v>
      </c>
      <c r="L41" s="56">
        <v>1</v>
      </c>
      <c r="M41" s="55">
        <f>Tabulka1346[[#This Row],[KS]]*Tabulka1346[[#This Row],[PŘÍKON SVÍTIDLA JEDN (W)]]</f>
        <v>60</v>
      </c>
      <c r="N41" s="4" t="s">
        <v>17</v>
      </c>
      <c r="O41" s="20"/>
    </row>
    <row r="42" spans="3:15" s="22" customFormat="1" x14ac:dyDescent="0.2">
      <c r="C42" s="26"/>
      <c r="D42" s="26"/>
      <c r="E42" s="20" t="s">
        <v>15</v>
      </c>
      <c r="F42" s="20" t="s">
        <v>647</v>
      </c>
      <c r="G42" s="20" t="s">
        <v>29</v>
      </c>
      <c r="H42" s="20" t="s">
        <v>8</v>
      </c>
      <c r="I42" s="22" t="s">
        <v>12</v>
      </c>
      <c r="J42" s="22" t="s">
        <v>6</v>
      </c>
      <c r="K42" s="56">
        <v>60</v>
      </c>
      <c r="L42" s="56">
        <v>1</v>
      </c>
      <c r="M42" s="55">
        <f>Tabulka1346[[#This Row],[KS]]*Tabulka1346[[#This Row],[PŘÍKON SVÍTIDLA JEDN (W)]]</f>
        <v>60</v>
      </c>
      <c r="N42" s="4" t="s">
        <v>17</v>
      </c>
      <c r="O42" s="20"/>
    </row>
    <row r="43" spans="3:15" s="22" customFormat="1" ht="15" x14ac:dyDescent="0.25">
      <c r="C43" s="89"/>
      <c r="D43" s="26"/>
      <c r="E43" s="20" t="s">
        <v>15</v>
      </c>
      <c r="F43" s="20" t="s">
        <v>648</v>
      </c>
      <c r="G43" s="20" t="s">
        <v>29</v>
      </c>
      <c r="H43" s="20" t="s">
        <v>8</v>
      </c>
      <c r="I43" s="22" t="s">
        <v>12</v>
      </c>
      <c r="J43" s="22" t="s">
        <v>6</v>
      </c>
      <c r="K43" s="56">
        <v>60</v>
      </c>
      <c r="L43" s="56">
        <v>1</v>
      </c>
      <c r="M43" s="55">
        <f>Tabulka1346[[#This Row],[KS]]*Tabulka1346[[#This Row],[PŘÍKON SVÍTIDLA JEDN (W)]]</f>
        <v>60</v>
      </c>
      <c r="N43" s="4" t="s">
        <v>17</v>
      </c>
      <c r="O43" s="20"/>
    </row>
    <row r="44" spans="3:15" s="22" customFormat="1" x14ac:dyDescent="0.2">
      <c r="C44" s="20"/>
      <c r="D44" s="26"/>
      <c r="E44" s="20" t="s">
        <v>15</v>
      </c>
      <c r="F44" s="20" t="s">
        <v>649</v>
      </c>
      <c r="G44" s="20" t="s">
        <v>26</v>
      </c>
      <c r="H44" s="20" t="s">
        <v>8</v>
      </c>
      <c r="I44" s="22" t="s">
        <v>25</v>
      </c>
      <c r="J44" s="22" t="s">
        <v>23</v>
      </c>
      <c r="K44" s="56">
        <v>72</v>
      </c>
      <c r="L44" s="56">
        <v>2</v>
      </c>
      <c r="M44" s="55">
        <f>Tabulka1346[[#This Row],[KS]]*Tabulka1346[[#This Row],[PŘÍKON SVÍTIDLA JEDN (W)]]</f>
        <v>144</v>
      </c>
      <c r="N44" s="4" t="s">
        <v>17</v>
      </c>
      <c r="O44" s="20"/>
    </row>
    <row r="45" spans="3:15" s="22" customFormat="1" x14ac:dyDescent="0.2">
      <c r="C45" s="26"/>
      <c r="D45" s="26"/>
      <c r="E45" s="20" t="s">
        <v>15</v>
      </c>
      <c r="F45" s="20" t="s">
        <v>181</v>
      </c>
      <c r="G45" s="20" t="s">
        <v>181</v>
      </c>
      <c r="H45" s="20" t="s">
        <v>8</v>
      </c>
      <c r="I45" s="22" t="s">
        <v>25</v>
      </c>
      <c r="J45" s="22" t="s">
        <v>23</v>
      </c>
      <c r="K45" s="56">
        <v>72</v>
      </c>
      <c r="L45" s="56">
        <v>4</v>
      </c>
      <c r="M45" s="55">
        <f>Tabulka1346[[#This Row],[KS]]*Tabulka1346[[#This Row],[PŘÍKON SVÍTIDLA JEDN (W)]]</f>
        <v>288</v>
      </c>
      <c r="N45" s="4" t="s">
        <v>218</v>
      </c>
      <c r="O45" s="20"/>
    </row>
    <row r="46" spans="3:15" s="22" customFormat="1" x14ac:dyDescent="0.2">
      <c r="C46" s="26"/>
      <c r="D46" s="26"/>
      <c r="E46" s="20" t="s">
        <v>15</v>
      </c>
      <c r="F46" s="20" t="s">
        <v>650</v>
      </c>
      <c r="G46" s="20" t="s">
        <v>651</v>
      </c>
      <c r="H46" s="20" t="s">
        <v>8</v>
      </c>
      <c r="I46" s="22" t="s">
        <v>25</v>
      </c>
      <c r="J46" s="22" t="s">
        <v>23</v>
      </c>
      <c r="K46" s="56">
        <v>72</v>
      </c>
      <c r="L46" s="56">
        <v>1</v>
      </c>
      <c r="M46" s="55">
        <f>Tabulka1346[[#This Row],[KS]]*Tabulka1346[[#This Row],[PŘÍKON SVÍTIDLA JEDN (W)]]</f>
        <v>72</v>
      </c>
      <c r="N46" s="4" t="s">
        <v>218</v>
      </c>
      <c r="O46" s="20"/>
    </row>
    <row r="47" spans="3:15" s="22" customFormat="1" x14ac:dyDescent="0.2">
      <c r="C47" s="26"/>
      <c r="D47" s="26"/>
      <c r="E47" s="23" t="s">
        <v>15</v>
      </c>
      <c r="F47" s="23" t="s">
        <v>652</v>
      </c>
      <c r="G47" s="23" t="s">
        <v>52</v>
      </c>
      <c r="H47" s="23" t="s">
        <v>8</v>
      </c>
      <c r="I47" s="23" t="s">
        <v>25</v>
      </c>
      <c r="J47" s="23" t="s">
        <v>23</v>
      </c>
      <c r="K47" s="57">
        <v>72</v>
      </c>
      <c r="L47" s="57">
        <v>2</v>
      </c>
      <c r="M47" s="57">
        <f>Tabulka1346[[#This Row],[KS]]*Tabulka1346[[#This Row],[PŘÍKON SVÍTIDLA JEDN (W)]]</f>
        <v>144</v>
      </c>
      <c r="N47" s="10" t="s">
        <v>218</v>
      </c>
      <c r="O47" s="20"/>
    </row>
    <row r="48" spans="3:15" s="22" customFormat="1" x14ac:dyDescent="0.2">
      <c r="C48" s="26"/>
      <c r="D48" s="71" t="s">
        <v>653</v>
      </c>
      <c r="E48" s="20" t="s">
        <v>15</v>
      </c>
      <c r="F48" s="20" t="s">
        <v>49</v>
      </c>
      <c r="G48" s="20" t="s">
        <v>49</v>
      </c>
      <c r="H48" s="20" t="s">
        <v>8</v>
      </c>
      <c r="I48" s="22" t="s">
        <v>12</v>
      </c>
      <c r="J48" s="22" t="s">
        <v>6</v>
      </c>
      <c r="K48" s="56">
        <v>60</v>
      </c>
      <c r="L48" s="56">
        <v>3</v>
      </c>
      <c r="M48" s="55">
        <f>Tabulka1346[[#This Row],[KS]]*Tabulka1346[[#This Row],[PŘÍKON SVÍTIDLA JEDN (W)]]</f>
        <v>180</v>
      </c>
      <c r="N48" s="4" t="s">
        <v>17</v>
      </c>
      <c r="O48" s="20"/>
    </row>
    <row r="49" spans="3:15" s="22" customFormat="1" x14ac:dyDescent="0.2">
      <c r="C49" s="26"/>
      <c r="D49" s="26"/>
      <c r="E49" s="20" t="s">
        <v>15</v>
      </c>
      <c r="F49" s="20" t="s">
        <v>654</v>
      </c>
      <c r="G49" s="20" t="s">
        <v>654</v>
      </c>
      <c r="H49" s="20" t="s">
        <v>8</v>
      </c>
      <c r="I49" s="22" t="s">
        <v>12</v>
      </c>
      <c r="J49" s="22" t="s">
        <v>6</v>
      </c>
      <c r="K49" s="56">
        <v>60</v>
      </c>
      <c r="L49" s="56">
        <v>1</v>
      </c>
      <c r="M49" s="55">
        <f>Tabulka1346[[#This Row],[KS]]*Tabulka1346[[#This Row],[PŘÍKON SVÍTIDLA JEDN (W)]]</f>
        <v>60</v>
      </c>
      <c r="N49" s="4" t="s">
        <v>17</v>
      </c>
      <c r="O49" s="20"/>
    </row>
    <row r="50" spans="3:15" x14ac:dyDescent="0.2">
      <c r="C50" s="70"/>
      <c r="D50" s="70"/>
      <c r="E50" s="20" t="s">
        <v>15</v>
      </c>
      <c r="F50" s="20" t="s">
        <v>655</v>
      </c>
      <c r="G50" s="20" t="s">
        <v>656</v>
      </c>
      <c r="H50" s="20" t="s">
        <v>8</v>
      </c>
      <c r="I50" s="22" t="s">
        <v>12</v>
      </c>
      <c r="J50" s="22" t="s">
        <v>6</v>
      </c>
      <c r="K50" s="56">
        <v>60</v>
      </c>
      <c r="L50" s="56">
        <v>2</v>
      </c>
      <c r="M50" s="55">
        <f>Tabulka1346[[#This Row],[KS]]*Tabulka1346[[#This Row],[PŘÍKON SVÍTIDLA JEDN (W)]]</f>
        <v>120</v>
      </c>
      <c r="N50" s="4" t="s">
        <v>17</v>
      </c>
      <c r="O50" s="7"/>
    </row>
    <row r="51" spans="3:15" x14ac:dyDescent="0.2">
      <c r="C51" s="70"/>
      <c r="D51" s="70"/>
      <c r="E51" s="20" t="s">
        <v>15</v>
      </c>
      <c r="F51" s="20" t="s">
        <v>244</v>
      </c>
      <c r="G51" s="20" t="s">
        <v>244</v>
      </c>
      <c r="H51" s="20" t="s">
        <v>8</v>
      </c>
      <c r="I51" s="22" t="s">
        <v>25</v>
      </c>
      <c r="J51" s="22" t="s">
        <v>23</v>
      </c>
      <c r="K51" s="56">
        <v>72</v>
      </c>
      <c r="L51" s="56">
        <v>2</v>
      </c>
      <c r="M51" s="55">
        <f>Tabulka1346[[#This Row],[KS]]*Tabulka1346[[#This Row],[PŘÍKON SVÍTIDLA JEDN (W)]]</f>
        <v>144</v>
      </c>
      <c r="N51" s="4" t="s">
        <v>17</v>
      </c>
      <c r="O51" s="7"/>
    </row>
    <row r="52" spans="3:15" x14ac:dyDescent="0.2">
      <c r="C52" s="70"/>
      <c r="D52" s="70"/>
      <c r="E52" s="20" t="s">
        <v>15</v>
      </c>
      <c r="F52" s="20" t="s">
        <v>651</v>
      </c>
      <c r="G52" s="20" t="s">
        <v>651</v>
      </c>
      <c r="H52" s="20" t="s">
        <v>8</v>
      </c>
      <c r="I52" s="22" t="s">
        <v>12</v>
      </c>
      <c r="J52" s="22" t="s">
        <v>6</v>
      </c>
      <c r="K52" s="56">
        <v>60</v>
      </c>
      <c r="L52" s="56">
        <v>6</v>
      </c>
      <c r="M52" s="55">
        <f>Tabulka1346[[#This Row],[KS]]*Tabulka1346[[#This Row],[PŘÍKON SVÍTIDLA JEDN (W)]]</f>
        <v>360</v>
      </c>
      <c r="N52" s="4" t="s">
        <v>17</v>
      </c>
      <c r="O52" s="7"/>
    </row>
    <row r="53" spans="3:15" x14ac:dyDescent="0.2">
      <c r="C53" s="70"/>
      <c r="D53" s="83"/>
      <c r="E53" s="20" t="s">
        <v>15</v>
      </c>
      <c r="F53" s="20" t="s">
        <v>33</v>
      </c>
      <c r="G53" s="20" t="s">
        <v>33</v>
      </c>
      <c r="H53" s="20" t="s">
        <v>8</v>
      </c>
      <c r="I53" s="22" t="s">
        <v>12</v>
      </c>
      <c r="J53" s="22" t="s">
        <v>6</v>
      </c>
      <c r="K53" s="56">
        <v>60</v>
      </c>
      <c r="L53" s="56">
        <v>2</v>
      </c>
      <c r="M53" s="55">
        <f>Tabulka1346[[#This Row],[KS]]*Tabulka1346[[#This Row],[PŘÍKON SVÍTIDLA JEDN (W)]]</f>
        <v>120</v>
      </c>
      <c r="N53" s="4" t="s">
        <v>17</v>
      </c>
      <c r="O53" s="7"/>
    </row>
    <row r="54" spans="3:15" x14ac:dyDescent="0.2">
      <c r="C54" s="70"/>
      <c r="D54" s="70"/>
      <c r="E54" s="20" t="s">
        <v>15</v>
      </c>
      <c r="F54" s="20" t="s">
        <v>657</v>
      </c>
      <c r="G54" s="20" t="s">
        <v>29</v>
      </c>
      <c r="H54" s="20" t="s">
        <v>8</v>
      </c>
      <c r="I54" s="22" t="s">
        <v>12</v>
      </c>
      <c r="J54" s="22" t="s">
        <v>6</v>
      </c>
      <c r="K54" s="56">
        <v>60</v>
      </c>
      <c r="L54" s="56">
        <v>2</v>
      </c>
      <c r="M54" s="55">
        <f>Tabulka1346[[#This Row],[KS]]*Tabulka1346[[#This Row],[PŘÍKON SVÍTIDLA JEDN (W)]]</f>
        <v>120</v>
      </c>
      <c r="N54" s="4" t="s">
        <v>17</v>
      </c>
      <c r="O54" s="7"/>
    </row>
    <row r="55" spans="3:15" x14ac:dyDescent="0.2">
      <c r="C55" s="70"/>
      <c r="D55" s="71"/>
      <c r="E55" s="20" t="s">
        <v>15</v>
      </c>
      <c r="F55" s="20" t="s">
        <v>658</v>
      </c>
      <c r="G55" s="20" t="s">
        <v>658</v>
      </c>
      <c r="H55" s="20" t="s">
        <v>8</v>
      </c>
      <c r="I55" s="22" t="s">
        <v>25</v>
      </c>
      <c r="J55" s="22" t="s">
        <v>23</v>
      </c>
      <c r="K55" s="56">
        <v>72</v>
      </c>
      <c r="L55" s="56">
        <v>6</v>
      </c>
      <c r="M55" s="55">
        <f>Tabulka1346[[#This Row],[KS]]*Tabulka1346[[#This Row],[PŘÍKON SVÍTIDLA JEDN (W)]]</f>
        <v>432</v>
      </c>
      <c r="N55" s="4" t="s">
        <v>17</v>
      </c>
      <c r="O55" s="7"/>
    </row>
    <row r="56" spans="3:15" x14ac:dyDescent="0.2">
      <c r="C56" s="70"/>
      <c r="D56" s="70"/>
      <c r="E56" s="20" t="s">
        <v>15</v>
      </c>
      <c r="F56" s="20" t="s">
        <v>658</v>
      </c>
      <c r="G56" s="20" t="s">
        <v>658</v>
      </c>
      <c r="H56" s="20" t="s">
        <v>8</v>
      </c>
      <c r="I56" s="22" t="s">
        <v>12</v>
      </c>
      <c r="J56" s="22" t="s">
        <v>6</v>
      </c>
      <c r="K56" s="56">
        <v>60</v>
      </c>
      <c r="L56" s="56">
        <v>2</v>
      </c>
      <c r="M56" s="55">
        <f>Tabulka1346[[#This Row],[KS]]*Tabulka1346[[#This Row],[PŘÍKON SVÍTIDLA JEDN (W)]]</f>
        <v>120</v>
      </c>
      <c r="N56" s="4" t="s">
        <v>17</v>
      </c>
      <c r="O56" s="7"/>
    </row>
    <row r="57" spans="3:15" x14ac:dyDescent="0.2">
      <c r="E57" s="20" t="s">
        <v>15</v>
      </c>
      <c r="F57" s="20" t="s">
        <v>658</v>
      </c>
      <c r="G57" s="20" t="s">
        <v>658</v>
      </c>
      <c r="H57" s="20" t="s">
        <v>8</v>
      </c>
      <c r="I57" s="22" t="s">
        <v>12</v>
      </c>
      <c r="J57" s="22" t="s">
        <v>6</v>
      </c>
      <c r="K57" s="56">
        <v>60</v>
      </c>
      <c r="L57" s="56">
        <v>1</v>
      </c>
      <c r="M57" s="55">
        <f>Tabulka1346[[#This Row],[KS]]*Tabulka1346[[#This Row],[PŘÍKON SVÍTIDLA JEDN (W)]]</f>
        <v>60</v>
      </c>
      <c r="N57" s="4" t="s">
        <v>17</v>
      </c>
    </row>
    <row r="58" spans="3:15" x14ac:dyDescent="0.2">
      <c r="E58" s="20" t="s">
        <v>15</v>
      </c>
      <c r="F58" s="22" t="s">
        <v>658</v>
      </c>
      <c r="G58" s="22" t="s">
        <v>29</v>
      </c>
      <c r="H58" s="20" t="s">
        <v>8</v>
      </c>
      <c r="I58" s="22" t="s">
        <v>12</v>
      </c>
      <c r="J58" s="22" t="s">
        <v>6</v>
      </c>
      <c r="K58" s="56">
        <v>60</v>
      </c>
      <c r="L58" s="56">
        <v>1</v>
      </c>
      <c r="M58" s="55">
        <f>Tabulka1346[[#This Row],[KS]]*Tabulka1346[[#This Row],[PŘÍKON SVÍTIDLA JEDN (W)]]</f>
        <v>60</v>
      </c>
      <c r="N58" s="4" t="s">
        <v>17</v>
      </c>
    </row>
    <row r="59" spans="3:15" x14ac:dyDescent="0.2">
      <c r="E59" s="20" t="s">
        <v>15</v>
      </c>
      <c r="F59" s="22" t="s">
        <v>658</v>
      </c>
      <c r="G59" s="22" t="s">
        <v>29</v>
      </c>
      <c r="H59" s="20" t="s">
        <v>8</v>
      </c>
      <c r="I59" s="22" t="s">
        <v>12</v>
      </c>
      <c r="J59" s="22" t="s">
        <v>6</v>
      </c>
      <c r="K59" s="56">
        <v>60</v>
      </c>
      <c r="L59" s="56">
        <v>1</v>
      </c>
      <c r="M59" s="55">
        <f>Tabulka1346[[#This Row],[KS]]*Tabulka1346[[#This Row],[PŘÍKON SVÍTIDLA JEDN (W)]]</f>
        <v>60</v>
      </c>
      <c r="N59" s="4" t="s">
        <v>17</v>
      </c>
    </row>
    <row r="60" spans="3:15" x14ac:dyDescent="0.2">
      <c r="E60" s="20" t="s">
        <v>15</v>
      </c>
      <c r="F60" s="22" t="s">
        <v>436</v>
      </c>
      <c r="G60" s="22" t="s">
        <v>436</v>
      </c>
      <c r="H60" s="20" t="s">
        <v>8</v>
      </c>
      <c r="I60" s="22" t="s">
        <v>25</v>
      </c>
      <c r="J60" s="22" t="s">
        <v>23</v>
      </c>
      <c r="K60" s="56">
        <v>72</v>
      </c>
      <c r="L60" s="56">
        <v>8</v>
      </c>
      <c r="M60" s="55">
        <f>Tabulka1346[[#This Row],[KS]]*Tabulka1346[[#This Row],[PŘÍKON SVÍTIDLA JEDN (W)]]</f>
        <v>576</v>
      </c>
      <c r="N60" s="4" t="s">
        <v>17</v>
      </c>
    </row>
    <row r="61" spans="3:15" x14ac:dyDescent="0.2">
      <c r="E61" s="20" t="s">
        <v>15</v>
      </c>
      <c r="F61" s="22" t="s">
        <v>659</v>
      </c>
      <c r="G61" s="22" t="s">
        <v>29</v>
      </c>
      <c r="H61" s="20" t="s">
        <v>8</v>
      </c>
      <c r="I61" s="22" t="s">
        <v>12</v>
      </c>
      <c r="J61" s="22" t="s">
        <v>6</v>
      </c>
      <c r="K61" s="56">
        <v>60</v>
      </c>
      <c r="L61" s="56">
        <v>1</v>
      </c>
      <c r="M61" s="55">
        <f>Tabulka1346[[#This Row],[KS]]*Tabulka1346[[#This Row],[PŘÍKON SVÍTIDLA JEDN (W)]]</f>
        <v>60</v>
      </c>
      <c r="N61" s="4" t="s">
        <v>17</v>
      </c>
    </row>
    <row r="62" spans="3:15" x14ac:dyDescent="0.2">
      <c r="E62" s="20" t="s">
        <v>15</v>
      </c>
      <c r="F62" s="22" t="s">
        <v>660</v>
      </c>
      <c r="G62" s="22" t="s">
        <v>29</v>
      </c>
      <c r="H62" s="20" t="s">
        <v>8</v>
      </c>
      <c r="I62" s="22" t="s">
        <v>12</v>
      </c>
      <c r="J62" s="22" t="s">
        <v>6</v>
      </c>
      <c r="K62" s="56">
        <v>60</v>
      </c>
      <c r="L62" s="56">
        <v>1</v>
      </c>
      <c r="M62" s="55">
        <f>Tabulka1346[[#This Row],[KS]]*Tabulka1346[[#This Row],[PŘÍKON SVÍTIDLA JEDN (W)]]</f>
        <v>60</v>
      </c>
      <c r="N62" s="4" t="s">
        <v>17</v>
      </c>
    </row>
    <row r="63" spans="3:15" x14ac:dyDescent="0.2">
      <c r="E63" s="23" t="s">
        <v>15</v>
      </c>
      <c r="F63" s="23" t="s">
        <v>181</v>
      </c>
      <c r="G63" s="23" t="s">
        <v>181</v>
      </c>
      <c r="H63" s="23" t="s">
        <v>8</v>
      </c>
      <c r="I63" s="23" t="s">
        <v>12</v>
      </c>
      <c r="J63" s="23" t="s">
        <v>6</v>
      </c>
      <c r="K63" s="57">
        <v>60</v>
      </c>
      <c r="L63" s="57">
        <v>2</v>
      </c>
      <c r="M63" s="57">
        <f>Tabulka1346[[#This Row],[KS]]*Tabulka1346[[#This Row],[PŘÍKON SVÍTIDLA JEDN (W)]]</f>
        <v>120</v>
      </c>
      <c r="N63" s="10" t="s">
        <v>93</v>
      </c>
    </row>
    <row r="64" spans="3:15" x14ac:dyDescent="0.2">
      <c r="C64" s="70"/>
      <c r="D64" s="70"/>
      <c r="E64" s="20" t="s">
        <v>50</v>
      </c>
      <c r="F64" s="20" t="s">
        <v>661</v>
      </c>
      <c r="G64" s="20" t="s">
        <v>52</v>
      </c>
      <c r="H64" s="20" t="s">
        <v>8</v>
      </c>
      <c r="I64" s="22" t="s">
        <v>12</v>
      </c>
      <c r="J64" s="22" t="s">
        <v>6</v>
      </c>
      <c r="K64" s="56">
        <v>60</v>
      </c>
      <c r="L64" s="56">
        <v>4</v>
      </c>
      <c r="M64" s="55">
        <f>Tabulka1346[[#This Row],[KS]]*Tabulka1346[[#This Row],[PŘÍKON SVÍTIDLA JEDN (W)]]</f>
        <v>240</v>
      </c>
      <c r="N64" s="4" t="s">
        <v>216</v>
      </c>
      <c r="O64" s="7"/>
    </row>
    <row r="65" spans="3:15" x14ac:dyDescent="0.2">
      <c r="C65" s="70"/>
      <c r="D65" s="71"/>
      <c r="E65" s="20" t="s">
        <v>50</v>
      </c>
      <c r="F65" s="20" t="s">
        <v>181</v>
      </c>
      <c r="G65" s="20" t="s">
        <v>181</v>
      </c>
      <c r="H65" s="20" t="s">
        <v>8</v>
      </c>
      <c r="I65" s="22" t="s">
        <v>12</v>
      </c>
      <c r="J65" s="20" t="s">
        <v>217</v>
      </c>
      <c r="K65" s="55">
        <v>100</v>
      </c>
      <c r="L65" s="56">
        <v>2</v>
      </c>
      <c r="M65" s="55">
        <f>Tabulka1346[[#This Row],[KS]]*Tabulka1346[[#This Row],[PŘÍKON SVÍTIDLA JEDN (W)]]</f>
        <v>200</v>
      </c>
      <c r="N65" s="17" t="s">
        <v>216</v>
      </c>
      <c r="O65" s="7"/>
    </row>
    <row r="66" spans="3:15" x14ac:dyDescent="0.2">
      <c r="C66" s="70"/>
      <c r="D66" s="70"/>
      <c r="E66" s="20" t="s">
        <v>50</v>
      </c>
      <c r="F66" s="20" t="s">
        <v>662</v>
      </c>
      <c r="G66" s="20" t="s">
        <v>629</v>
      </c>
      <c r="H66" s="20" t="s">
        <v>8</v>
      </c>
      <c r="I66" s="22" t="s">
        <v>12</v>
      </c>
      <c r="J66" s="20" t="s">
        <v>217</v>
      </c>
      <c r="K66" s="55">
        <v>100</v>
      </c>
      <c r="L66" s="56">
        <v>1</v>
      </c>
      <c r="M66" s="55">
        <f>Tabulka1346[[#This Row],[KS]]*Tabulka1346[[#This Row],[PŘÍKON SVÍTIDLA JEDN (W)]]</f>
        <v>100</v>
      </c>
      <c r="N66" s="17" t="s">
        <v>218</v>
      </c>
      <c r="O66" s="7"/>
    </row>
    <row r="67" spans="3:15" x14ac:dyDescent="0.2">
      <c r="C67" s="70"/>
      <c r="D67" s="70"/>
      <c r="E67" s="20" t="s">
        <v>50</v>
      </c>
      <c r="F67" s="20" t="s">
        <v>663</v>
      </c>
      <c r="G67" s="20" t="s">
        <v>52</v>
      </c>
      <c r="H67" s="20" t="s">
        <v>8</v>
      </c>
      <c r="I67" s="22" t="s">
        <v>12</v>
      </c>
      <c r="J67" s="22" t="s">
        <v>6</v>
      </c>
      <c r="K67" s="56">
        <v>60</v>
      </c>
      <c r="L67" s="56">
        <v>1</v>
      </c>
      <c r="M67" s="55">
        <f>Tabulka1346[[#This Row],[KS]]*Tabulka1346[[#This Row],[PŘÍKON SVÍTIDLA JEDN (W)]]</f>
        <v>60</v>
      </c>
      <c r="N67" s="4" t="s">
        <v>17</v>
      </c>
      <c r="O67" s="7"/>
    </row>
    <row r="68" spans="3:15" x14ac:dyDescent="0.2">
      <c r="C68" s="70"/>
      <c r="D68" s="70"/>
      <c r="E68" s="20" t="s">
        <v>50</v>
      </c>
      <c r="F68" s="20" t="s">
        <v>655</v>
      </c>
      <c r="G68" s="20" t="s">
        <v>656</v>
      </c>
      <c r="H68" s="20" t="s">
        <v>8</v>
      </c>
      <c r="I68" s="22" t="s">
        <v>12</v>
      </c>
      <c r="J68" s="20" t="s">
        <v>217</v>
      </c>
      <c r="K68" s="55">
        <v>100</v>
      </c>
      <c r="L68" s="56">
        <v>2</v>
      </c>
      <c r="M68" s="55">
        <f>Tabulka1346[[#This Row],[KS]]*Tabulka1346[[#This Row],[PŘÍKON SVÍTIDLA JEDN (W)]]</f>
        <v>200</v>
      </c>
      <c r="N68" s="17" t="s">
        <v>218</v>
      </c>
      <c r="O68" s="7"/>
    </row>
    <row r="69" spans="3:15" x14ac:dyDescent="0.2">
      <c r="C69" s="70"/>
      <c r="D69" s="70"/>
      <c r="E69" s="20" t="s">
        <v>50</v>
      </c>
      <c r="F69" s="20" t="s">
        <v>655</v>
      </c>
      <c r="G69" s="20" t="s">
        <v>656</v>
      </c>
      <c r="H69" s="20" t="s">
        <v>8</v>
      </c>
      <c r="I69" s="22" t="s">
        <v>12</v>
      </c>
      <c r="J69" s="22" t="s">
        <v>6</v>
      </c>
      <c r="K69" s="56">
        <v>60</v>
      </c>
      <c r="L69" s="56">
        <v>1</v>
      </c>
      <c r="M69" s="55">
        <f>Tabulka1346[[#This Row],[KS]]*Tabulka1346[[#This Row],[PŘÍKON SVÍTIDLA JEDN (W)]]</f>
        <v>60</v>
      </c>
      <c r="N69" s="4" t="s">
        <v>17</v>
      </c>
      <c r="O69" s="7"/>
    </row>
    <row r="70" spans="3:15" x14ac:dyDescent="0.2">
      <c r="C70" s="70"/>
      <c r="D70" s="70"/>
      <c r="E70" s="20" t="s">
        <v>50</v>
      </c>
      <c r="F70" s="20" t="s">
        <v>244</v>
      </c>
      <c r="G70" s="20" t="s">
        <v>244</v>
      </c>
      <c r="H70" s="20" t="s">
        <v>8</v>
      </c>
      <c r="I70" s="22" t="s">
        <v>25</v>
      </c>
      <c r="J70" s="22" t="s">
        <v>23</v>
      </c>
      <c r="K70" s="56">
        <v>72</v>
      </c>
      <c r="L70" s="56">
        <v>2</v>
      </c>
      <c r="M70" s="55">
        <f>Tabulka1346[[#This Row],[KS]]*Tabulka1346[[#This Row],[PŘÍKON SVÍTIDLA JEDN (W)]]</f>
        <v>144</v>
      </c>
      <c r="N70" s="4" t="s">
        <v>17</v>
      </c>
      <c r="O70" s="7"/>
    </row>
    <row r="71" spans="3:15" x14ac:dyDescent="0.2">
      <c r="C71" s="70"/>
      <c r="D71" s="70"/>
      <c r="E71" s="20" t="s">
        <v>50</v>
      </c>
      <c r="F71" s="20" t="s">
        <v>651</v>
      </c>
      <c r="G71" s="20" t="s">
        <v>651</v>
      </c>
      <c r="H71" s="20" t="s">
        <v>8</v>
      </c>
      <c r="I71" s="22" t="s">
        <v>12</v>
      </c>
      <c r="J71" s="22" t="s">
        <v>6</v>
      </c>
      <c r="K71" s="56">
        <v>60</v>
      </c>
      <c r="L71" s="56">
        <v>6</v>
      </c>
      <c r="M71" s="55">
        <f>Tabulka1346[[#This Row],[KS]]*Tabulka1346[[#This Row],[PŘÍKON SVÍTIDLA JEDN (W)]]</f>
        <v>360</v>
      </c>
      <c r="N71" s="4" t="s">
        <v>17</v>
      </c>
      <c r="O71" s="7"/>
    </row>
    <row r="72" spans="3:15" x14ac:dyDescent="0.2">
      <c r="C72" s="70"/>
      <c r="D72" s="70"/>
      <c r="E72" s="20" t="s">
        <v>50</v>
      </c>
      <c r="F72" s="20" t="s">
        <v>33</v>
      </c>
      <c r="G72" s="20" t="s">
        <v>33</v>
      </c>
      <c r="H72" s="20" t="s">
        <v>8</v>
      </c>
      <c r="I72" s="22" t="s">
        <v>12</v>
      </c>
      <c r="J72" s="22" t="s">
        <v>6</v>
      </c>
      <c r="K72" s="56">
        <v>60</v>
      </c>
      <c r="L72" s="56">
        <v>2</v>
      </c>
      <c r="M72" s="55">
        <f>Tabulka1346[[#This Row],[KS]]*Tabulka1346[[#This Row],[PŘÍKON SVÍTIDLA JEDN (W)]]</f>
        <v>120</v>
      </c>
      <c r="N72" s="4" t="s">
        <v>17</v>
      </c>
      <c r="O72" s="7"/>
    </row>
    <row r="73" spans="3:15" x14ac:dyDescent="0.2">
      <c r="C73" s="70"/>
      <c r="D73" s="70"/>
      <c r="E73" s="20" t="s">
        <v>50</v>
      </c>
      <c r="F73" s="20" t="s">
        <v>57</v>
      </c>
      <c r="G73" s="20" t="s">
        <v>57</v>
      </c>
      <c r="H73" s="20" t="s">
        <v>8</v>
      </c>
      <c r="I73" s="22" t="s">
        <v>12</v>
      </c>
      <c r="J73" s="22" t="s">
        <v>6</v>
      </c>
      <c r="K73" s="56">
        <v>60</v>
      </c>
      <c r="L73" s="56">
        <v>1</v>
      </c>
      <c r="M73" s="55">
        <f>Tabulka1346[[#This Row],[KS]]*Tabulka1346[[#This Row],[PŘÍKON SVÍTIDLA JEDN (W)]]</f>
        <v>60</v>
      </c>
      <c r="N73" s="4" t="s">
        <v>17</v>
      </c>
      <c r="O73" s="7"/>
    </row>
    <row r="74" spans="3:15" x14ac:dyDescent="0.2">
      <c r="C74" s="70"/>
      <c r="D74" s="70"/>
      <c r="E74" s="20" t="s">
        <v>50</v>
      </c>
      <c r="F74" s="20" t="s">
        <v>658</v>
      </c>
      <c r="G74" s="20" t="s">
        <v>658</v>
      </c>
      <c r="H74" s="20" t="s">
        <v>8</v>
      </c>
      <c r="I74" s="7" t="s">
        <v>25</v>
      </c>
      <c r="J74" s="20" t="s">
        <v>45</v>
      </c>
      <c r="K74" s="55">
        <f>2*58</f>
        <v>116</v>
      </c>
      <c r="L74" s="55">
        <v>6</v>
      </c>
      <c r="M74" s="55">
        <f>Tabulka1346[[#This Row],[KS]]*Tabulka1346[[#This Row],[PŘÍKON SVÍTIDLA JEDN (W)]]</f>
        <v>696</v>
      </c>
      <c r="N74" s="17" t="s">
        <v>17</v>
      </c>
      <c r="O74" s="7"/>
    </row>
    <row r="75" spans="3:15" x14ac:dyDescent="0.2">
      <c r="C75" s="70"/>
      <c r="D75" s="70"/>
      <c r="E75" s="20" t="s">
        <v>50</v>
      </c>
      <c r="F75" s="20" t="s">
        <v>658</v>
      </c>
      <c r="G75" s="20" t="s">
        <v>658</v>
      </c>
      <c r="H75" s="20" t="s">
        <v>8</v>
      </c>
      <c r="I75" s="22" t="s">
        <v>12</v>
      </c>
      <c r="J75" s="22" t="s">
        <v>6</v>
      </c>
      <c r="K75" s="56">
        <v>60</v>
      </c>
      <c r="L75" s="56">
        <v>2</v>
      </c>
      <c r="M75" s="55">
        <f>Tabulka1346[[#This Row],[KS]]*Tabulka1346[[#This Row],[PŘÍKON SVÍTIDLA JEDN (W)]]</f>
        <v>120</v>
      </c>
      <c r="N75" s="4" t="s">
        <v>17</v>
      </c>
      <c r="O75" s="7"/>
    </row>
    <row r="76" spans="3:15" x14ac:dyDescent="0.2">
      <c r="C76" s="70"/>
      <c r="D76" s="70"/>
      <c r="E76" s="20" t="s">
        <v>50</v>
      </c>
      <c r="F76" s="20" t="s">
        <v>658</v>
      </c>
      <c r="G76" s="20" t="s">
        <v>29</v>
      </c>
      <c r="H76" s="20" t="s">
        <v>8</v>
      </c>
      <c r="I76" s="22" t="s">
        <v>12</v>
      </c>
      <c r="J76" s="22" t="s">
        <v>6</v>
      </c>
      <c r="K76" s="56">
        <v>60</v>
      </c>
      <c r="L76" s="56">
        <v>1</v>
      </c>
      <c r="M76" s="55">
        <f>Tabulka1346[[#This Row],[KS]]*Tabulka1346[[#This Row],[PŘÍKON SVÍTIDLA JEDN (W)]]</f>
        <v>60</v>
      </c>
      <c r="N76" s="4" t="s">
        <v>17</v>
      </c>
      <c r="O76" s="7"/>
    </row>
    <row r="77" spans="3:15" x14ac:dyDescent="0.2">
      <c r="C77" s="70"/>
      <c r="D77" s="70"/>
      <c r="E77" s="20" t="s">
        <v>50</v>
      </c>
      <c r="F77" s="20" t="s">
        <v>658</v>
      </c>
      <c r="G77" s="20" t="s">
        <v>29</v>
      </c>
      <c r="H77" s="20" t="s">
        <v>8</v>
      </c>
      <c r="I77" s="22" t="s">
        <v>12</v>
      </c>
      <c r="J77" s="22" t="s">
        <v>6</v>
      </c>
      <c r="K77" s="56">
        <v>60</v>
      </c>
      <c r="L77" s="56">
        <v>1</v>
      </c>
      <c r="M77" s="55">
        <f>Tabulka1346[[#This Row],[KS]]*Tabulka1346[[#This Row],[PŘÍKON SVÍTIDLA JEDN (W)]]</f>
        <v>60</v>
      </c>
      <c r="N77" s="4" t="s">
        <v>17</v>
      </c>
      <c r="O77" s="7"/>
    </row>
    <row r="78" spans="3:15" x14ac:dyDescent="0.2">
      <c r="C78" s="70"/>
      <c r="D78" s="70"/>
      <c r="E78" s="20" t="s">
        <v>50</v>
      </c>
      <c r="F78" s="20" t="s">
        <v>436</v>
      </c>
      <c r="G78" s="20" t="s">
        <v>436</v>
      </c>
      <c r="H78" s="20" t="s">
        <v>8</v>
      </c>
      <c r="I78" s="7" t="s">
        <v>25</v>
      </c>
      <c r="J78" s="20" t="s">
        <v>45</v>
      </c>
      <c r="K78" s="55">
        <f>2*58</f>
        <v>116</v>
      </c>
      <c r="L78" s="55">
        <v>8</v>
      </c>
      <c r="M78" s="55">
        <f>Tabulka1346[[#This Row],[KS]]*Tabulka1346[[#This Row],[PŘÍKON SVÍTIDLA JEDN (W)]]</f>
        <v>928</v>
      </c>
      <c r="N78" s="17" t="s">
        <v>17</v>
      </c>
      <c r="O78" s="7"/>
    </row>
    <row r="79" spans="3:15" x14ac:dyDescent="0.2">
      <c r="C79" s="70"/>
      <c r="D79" s="71"/>
      <c r="E79" s="23" t="s">
        <v>50</v>
      </c>
      <c r="F79" s="23" t="s">
        <v>436</v>
      </c>
      <c r="G79" s="23" t="s">
        <v>29</v>
      </c>
      <c r="H79" s="23" t="s">
        <v>8</v>
      </c>
      <c r="I79" s="3" t="s">
        <v>12</v>
      </c>
      <c r="J79" s="3" t="s">
        <v>664</v>
      </c>
      <c r="K79" s="57">
        <v>75</v>
      </c>
      <c r="L79" s="57">
        <v>1</v>
      </c>
      <c r="M79" s="57">
        <f>Tabulka1346[[#This Row],[KS]]*Tabulka1346[[#This Row],[PŘÍKON SVÍTIDLA JEDN (W)]]</f>
        <v>75</v>
      </c>
      <c r="N79" s="10" t="s">
        <v>17</v>
      </c>
      <c r="O79" s="7"/>
    </row>
    <row r="80" spans="3:15" x14ac:dyDescent="0.2">
      <c r="C80" s="70"/>
      <c r="D80" s="71" t="s">
        <v>665</v>
      </c>
      <c r="E80" s="20" t="s">
        <v>15</v>
      </c>
      <c r="F80" s="20" t="s">
        <v>49</v>
      </c>
      <c r="G80" s="20" t="s">
        <v>49</v>
      </c>
      <c r="H80" s="20" t="s">
        <v>8</v>
      </c>
      <c r="I80" s="22" t="s">
        <v>12</v>
      </c>
      <c r="J80" s="22" t="s">
        <v>6</v>
      </c>
      <c r="K80" s="56">
        <v>60</v>
      </c>
      <c r="L80" s="56">
        <v>3</v>
      </c>
      <c r="M80" s="55">
        <f>Tabulka1346[[#This Row],[KS]]*Tabulka1346[[#This Row],[PŘÍKON SVÍTIDLA JEDN (W)]]</f>
        <v>180</v>
      </c>
      <c r="N80" s="4" t="s">
        <v>17</v>
      </c>
      <c r="O80" s="7"/>
    </row>
    <row r="81" spans="3:15" x14ac:dyDescent="0.2">
      <c r="C81" s="70"/>
      <c r="D81" s="70"/>
      <c r="E81" s="20" t="s">
        <v>15</v>
      </c>
      <c r="F81" s="20" t="s">
        <v>654</v>
      </c>
      <c r="G81" s="20" t="s">
        <v>52</v>
      </c>
      <c r="H81" s="20" t="s">
        <v>8</v>
      </c>
      <c r="I81" s="22" t="s">
        <v>12</v>
      </c>
      <c r="J81" s="22" t="s">
        <v>6</v>
      </c>
      <c r="K81" s="56">
        <v>60</v>
      </c>
      <c r="L81" s="56">
        <v>2</v>
      </c>
      <c r="M81" s="55">
        <f>Tabulka1346[[#This Row],[KS]]*Tabulka1346[[#This Row],[PŘÍKON SVÍTIDLA JEDN (W)]]</f>
        <v>120</v>
      </c>
      <c r="N81" s="4" t="s">
        <v>17</v>
      </c>
      <c r="O81" s="7"/>
    </row>
    <row r="82" spans="3:15" x14ac:dyDescent="0.2">
      <c r="C82" s="70"/>
      <c r="D82" s="70"/>
      <c r="E82" s="20" t="s">
        <v>15</v>
      </c>
      <c r="F82" s="20" t="s">
        <v>655</v>
      </c>
      <c r="G82" s="20" t="s">
        <v>656</v>
      </c>
      <c r="H82" s="20" t="s">
        <v>8</v>
      </c>
      <c r="I82" s="22" t="s">
        <v>12</v>
      </c>
      <c r="J82" s="22" t="s">
        <v>6</v>
      </c>
      <c r="K82" s="56">
        <v>60</v>
      </c>
      <c r="L82" s="56">
        <v>2</v>
      </c>
      <c r="M82" s="55">
        <f>Tabulka1346[[#This Row],[KS]]*Tabulka1346[[#This Row],[PŘÍKON SVÍTIDLA JEDN (W)]]</f>
        <v>120</v>
      </c>
      <c r="N82" s="4" t="s">
        <v>17</v>
      </c>
      <c r="O82" s="7"/>
    </row>
    <row r="83" spans="3:15" x14ac:dyDescent="0.2">
      <c r="C83" s="70"/>
      <c r="D83" s="70"/>
      <c r="E83" s="20" t="s">
        <v>15</v>
      </c>
      <c r="F83" s="20" t="s">
        <v>244</v>
      </c>
      <c r="G83" s="20" t="s">
        <v>244</v>
      </c>
      <c r="H83" s="20" t="s">
        <v>8</v>
      </c>
      <c r="I83" s="22" t="s">
        <v>25</v>
      </c>
      <c r="J83" s="22" t="s">
        <v>23</v>
      </c>
      <c r="K83" s="56">
        <v>72</v>
      </c>
      <c r="L83" s="56">
        <v>2</v>
      </c>
      <c r="M83" s="55">
        <f>Tabulka1346[[#This Row],[KS]]*Tabulka1346[[#This Row],[PŘÍKON SVÍTIDLA JEDN (W)]]</f>
        <v>144</v>
      </c>
      <c r="N83" s="4" t="s">
        <v>17</v>
      </c>
      <c r="O83" s="7"/>
    </row>
    <row r="84" spans="3:15" x14ac:dyDescent="0.2">
      <c r="C84" s="70"/>
      <c r="D84" s="70"/>
      <c r="E84" s="20" t="s">
        <v>15</v>
      </c>
      <c r="F84" s="20" t="s">
        <v>651</v>
      </c>
      <c r="G84" s="20" t="s">
        <v>651</v>
      </c>
      <c r="H84" s="20" t="s">
        <v>8</v>
      </c>
      <c r="I84" s="22" t="s">
        <v>12</v>
      </c>
      <c r="J84" s="22" t="s">
        <v>6</v>
      </c>
      <c r="K84" s="56">
        <v>60</v>
      </c>
      <c r="L84" s="56">
        <v>6</v>
      </c>
      <c r="M84" s="55">
        <f>Tabulka1346[[#This Row],[KS]]*Tabulka1346[[#This Row],[PŘÍKON SVÍTIDLA JEDN (W)]]</f>
        <v>360</v>
      </c>
      <c r="N84" s="4" t="s">
        <v>17</v>
      </c>
      <c r="O84" s="7"/>
    </row>
    <row r="85" spans="3:15" x14ac:dyDescent="0.2">
      <c r="C85" s="70"/>
      <c r="D85" s="70"/>
      <c r="E85" s="20" t="s">
        <v>15</v>
      </c>
      <c r="F85" s="20" t="s">
        <v>33</v>
      </c>
      <c r="G85" s="20" t="s">
        <v>33</v>
      </c>
      <c r="H85" s="20" t="s">
        <v>8</v>
      </c>
      <c r="I85" s="22" t="s">
        <v>12</v>
      </c>
      <c r="J85" s="22" t="s">
        <v>6</v>
      </c>
      <c r="K85" s="56">
        <v>60</v>
      </c>
      <c r="L85" s="56">
        <v>2</v>
      </c>
      <c r="M85" s="55">
        <f>Tabulka1346[[#This Row],[KS]]*Tabulka1346[[#This Row],[PŘÍKON SVÍTIDLA JEDN (W)]]</f>
        <v>120</v>
      </c>
      <c r="N85" s="4" t="s">
        <v>17</v>
      </c>
      <c r="O85" s="7"/>
    </row>
    <row r="86" spans="3:15" x14ac:dyDescent="0.2">
      <c r="E86" s="20" t="s">
        <v>15</v>
      </c>
      <c r="F86" s="22" t="s">
        <v>657</v>
      </c>
      <c r="G86" s="22" t="s">
        <v>29</v>
      </c>
      <c r="H86" s="20" t="s">
        <v>8</v>
      </c>
      <c r="I86" s="22" t="s">
        <v>12</v>
      </c>
      <c r="J86" s="22" t="s">
        <v>6</v>
      </c>
      <c r="K86" s="56">
        <v>60</v>
      </c>
      <c r="L86" s="56">
        <v>2</v>
      </c>
      <c r="M86" s="55">
        <f>Tabulka1346[[#This Row],[KS]]*Tabulka1346[[#This Row],[PŘÍKON SVÍTIDLA JEDN (W)]]</f>
        <v>120</v>
      </c>
      <c r="N86" s="4" t="s">
        <v>17</v>
      </c>
    </row>
    <row r="87" spans="3:15" x14ac:dyDescent="0.2">
      <c r="E87" s="20" t="s">
        <v>15</v>
      </c>
      <c r="F87" s="20" t="s">
        <v>658</v>
      </c>
      <c r="G87" s="20" t="s">
        <v>658</v>
      </c>
      <c r="H87" s="20" t="s">
        <v>8</v>
      </c>
      <c r="I87" s="7" t="s">
        <v>25</v>
      </c>
      <c r="J87" s="20" t="s">
        <v>45</v>
      </c>
      <c r="K87" s="55">
        <f>2*58</f>
        <v>116</v>
      </c>
      <c r="L87" s="55">
        <v>6</v>
      </c>
      <c r="M87" s="55">
        <f>Tabulka1346[[#This Row],[KS]]*Tabulka1346[[#This Row],[PŘÍKON SVÍTIDLA JEDN (W)]]</f>
        <v>696</v>
      </c>
      <c r="N87" s="17" t="s">
        <v>17</v>
      </c>
    </row>
    <row r="88" spans="3:15" x14ac:dyDescent="0.2">
      <c r="E88" s="20" t="s">
        <v>15</v>
      </c>
      <c r="F88" s="20" t="s">
        <v>658</v>
      </c>
      <c r="G88" s="20" t="s">
        <v>658</v>
      </c>
      <c r="H88" s="20" t="s">
        <v>8</v>
      </c>
      <c r="I88" s="22" t="s">
        <v>12</v>
      </c>
      <c r="J88" s="22" t="s">
        <v>6</v>
      </c>
      <c r="K88" s="56">
        <v>60</v>
      </c>
      <c r="L88" s="56">
        <v>1</v>
      </c>
      <c r="M88" s="55">
        <f>Tabulka1346[[#This Row],[KS]]*Tabulka1346[[#This Row],[PŘÍKON SVÍTIDLA JEDN (W)]]</f>
        <v>60</v>
      </c>
      <c r="N88" s="4" t="s">
        <v>17</v>
      </c>
    </row>
    <row r="89" spans="3:15" x14ac:dyDescent="0.2">
      <c r="E89" s="20" t="s">
        <v>15</v>
      </c>
      <c r="F89" s="20" t="s">
        <v>658</v>
      </c>
      <c r="G89" s="20" t="s">
        <v>658</v>
      </c>
      <c r="H89" s="20" t="s">
        <v>8</v>
      </c>
      <c r="I89" s="22" t="s">
        <v>12</v>
      </c>
      <c r="J89" s="22" t="s">
        <v>6</v>
      </c>
      <c r="K89" s="56">
        <v>60</v>
      </c>
      <c r="L89" s="56">
        <v>2</v>
      </c>
      <c r="M89" s="55">
        <f>Tabulka1346[[#This Row],[KS]]*Tabulka1346[[#This Row],[PŘÍKON SVÍTIDLA JEDN (W)]]</f>
        <v>120</v>
      </c>
      <c r="N89" s="4" t="s">
        <v>17</v>
      </c>
    </row>
    <row r="90" spans="3:15" x14ac:dyDescent="0.2">
      <c r="E90" s="20" t="s">
        <v>15</v>
      </c>
      <c r="F90" s="20" t="s">
        <v>658</v>
      </c>
      <c r="G90" s="22" t="s">
        <v>29</v>
      </c>
      <c r="H90" s="20" t="s">
        <v>8</v>
      </c>
      <c r="I90" s="22" t="s">
        <v>12</v>
      </c>
      <c r="J90" s="22" t="s">
        <v>6</v>
      </c>
      <c r="K90" s="56">
        <v>60</v>
      </c>
      <c r="L90" s="56">
        <v>1</v>
      </c>
      <c r="M90" s="55">
        <f>Tabulka1346[[#This Row],[KS]]*Tabulka1346[[#This Row],[PŘÍKON SVÍTIDLA JEDN (W)]]</f>
        <v>60</v>
      </c>
      <c r="N90" s="4" t="s">
        <v>17</v>
      </c>
    </row>
    <row r="91" spans="3:15" x14ac:dyDescent="0.2">
      <c r="E91" s="20" t="s">
        <v>15</v>
      </c>
      <c r="F91" s="20" t="s">
        <v>658</v>
      </c>
      <c r="G91" s="22" t="s">
        <v>29</v>
      </c>
      <c r="H91" s="20" t="s">
        <v>8</v>
      </c>
      <c r="I91" s="22" t="s">
        <v>12</v>
      </c>
      <c r="J91" s="22" t="s">
        <v>6</v>
      </c>
      <c r="K91" s="56">
        <v>60</v>
      </c>
      <c r="L91" s="56">
        <v>1</v>
      </c>
      <c r="M91" s="55">
        <f>Tabulka1346[[#This Row],[KS]]*Tabulka1346[[#This Row],[PŘÍKON SVÍTIDLA JEDN (W)]]</f>
        <v>60</v>
      </c>
      <c r="N91" s="4" t="s">
        <v>17</v>
      </c>
    </row>
    <row r="92" spans="3:15" x14ac:dyDescent="0.2">
      <c r="E92" s="20" t="s">
        <v>15</v>
      </c>
      <c r="F92" s="22" t="s">
        <v>436</v>
      </c>
      <c r="G92" s="22" t="s">
        <v>436</v>
      </c>
      <c r="H92" s="20" t="s">
        <v>8</v>
      </c>
      <c r="I92" s="22" t="s">
        <v>25</v>
      </c>
      <c r="J92" s="22" t="s">
        <v>23</v>
      </c>
      <c r="K92" s="56">
        <v>72</v>
      </c>
      <c r="L92" s="56">
        <v>8</v>
      </c>
      <c r="M92" s="55">
        <f>Tabulka1346[[#This Row],[KS]]*Tabulka1346[[#This Row],[PŘÍKON SVÍTIDLA JEDN (W)]]</f>
        <v>576</v>
      </c>
      <c r="N92" s="4" t="s">
        <v>17</v>
      </c>
    </row>
    <row r="93" spans="3:15" x14ac:dyDescent="0.2">
      <c r="E93" s="20" t="s">
        <v>15</v>
      </c>
      <c r="F93" s="22" t="s">
        <v>436</v>
      </c>
      <c r="G93" s="22" t="s">
        <v>29</v>
      </c>
      <c r="H93" s="20" t="s">
        <v>8</v>
      </c>
      <c r="I93" s="1" t="s">
        <v>25</v>
      </c>
      <c r="J93" s="22" t="s">
        <v>312</v>
      </c>
      <c r="K93" s="56">
        <v>80</v>
      </c>
      <c r="L93" s="56">
        <v>1</v>
      </c>
      <c r="M93" s="55">
        <f>Tabulka1346[[#This Row],[KS]]*Tabulka1346[[#This Row],[PŘÍKON SVÍTIDLA JEDN (W)]]</f>
        <v>80</v>
      </c>
      <c r="N93" s="4" t="s">
        <v>17</v>
      </c>
    </row>
    <row r="94" spans="3:15" x14ac:dyDescent="0.2">
      <c r="E94" s="23" t="s">
        <v>15</v>
      </c>
      <c r="F94" s="23" t="s">
        <v>181</v>
      </c>
      <c r="G94" s="23" t="s">
        <v>181</v>
      </c>
      <c r="H94" s="23" t="s">
        <v>8</v>
      </c>
      <c r="I94" s="23" t="s">
        <v>12</v>
      </c>
      <c r="J94" s="23" t="s">
        <v>6</v>
      </c>
      <c r="K94" s="57">
        <v>60</v>
      </c>
      <c r="L94" s="57">
        <v>2</v>
      </c>
      <c r="M94" s="57">
        <f>Tabulka1346[[#This Row],[KS]]*Tabulka1346[[#This Row],[PŘÍKON SVÍTIDLA JEDN (W)]]</f>
        <v>120</v>
      </c>
      <c r="N94" s="10" t="s">
        <v>17</v>
      </c>
    </row>
    <row r="95" spans="3:15" x14ac:dyDescent="0.2">
      <c r="E95" s="20" t="s">
        <v>50</v>
      </c>
      <c r="F95" s="22" t="s">
        <v>661</v>
      </c>
      <c r="G95" s="22" t="s">
        <v>52</v>
      </c>
      <c r="H95" s="20" t="s">
        <v>8</v>
      </c>
      <c r="I95" s="22" t="s">
        <v>12</v>
      </c>
      <c r="J95" s="22" t="s">
        <v>6</v>
      </c>
      <c r="K95" s="56">
        <v>60</v>
      </c>
      <c r="L95" s="56">
        <v>3</v>
      </c>
      <c r="M95" s="55">
        <f>Tabulka1346[[#This Row],[KS]]*Tabulka1346[[#This Row],[PŘÍKON SVÍTIDLA JEDN (W)]]</f>
        <v>180</v>
      </c>
      <c r="N95" s="4" t="s">
        <v>17</v>
      </c>
    </row>
    <row r="96" spans="3:15" x14ac:dyDescent="0.2">
      <c r="E96" s="20" t="s">
        <v>50</v>
      </c>
      <c r="F96" s="22" t="s">
        <v>181</v>
      </c>
      <c r="G96" s="22" t="s">
        <v>181</v>
      </c>
      <c r="H96" s="20" t="s">
        <v>8</v>
      </c>
      <c r="I96" s="22" t="s">
        <v>12</v>
      </c>
      <c r="J96" s="20" t="s">
        <v>217</v>
      </c>
      <c r="K96" s="55">
        <v>100</v>
      </c>
      <c r="L96" s="56">
        <v>2</v>
      </c>
      <c r="M96" s="55">
        <f>Tabulka1346[[#This Row],[KS]]*Tabulka1346[[#This Row],[PŘÍKON SVÍTIDLA JEDN (W)]]</f>
        <v>200</v>
      </c>
      <c r="N96" s="17" t="s">
        <v>216</v>
      </c>
    </row>
    <row r="97" spans="3:15" x14ac:dyDescent="0.2">
      <c r="E97" s="20" t="s">
        <v>50</v>
      </c>
      <c r="F97" s="22" t="s">
        <v>662</v>
      </c>
      <c r="G97" s="22" t="s">
        <v>629</v>
      </c>
      <c r="H97" s="20" t="s">
        <v>8</v>
      </c>
      <c r="I97" s="22" t="s">
        <v>12</v>
      </c>
      <c r="J97" s="20" t="s">
        <v>217</v>
      </c>
      <c r="K97" s="55">
        <v>100</v>
      </c>
      <c r="L97" s="56">
        <v>1</v>
      </c>
      <c r="M97" s="55">
        <f>Tabulka1346[[#This Row],[KS]]*Tabulka1346[[#This Row],[PŘÍKON SVÍTIDLA JEDN (W)]]</f>
        <v>100</v>
      </c>
      <c r="N97" s="17" t="s">
        <v>218</v>
      </c>
    </row>
    <row r="98" spans="3:15" x14ac:dyDescent="0.2">
      <c r="E98" s="20" t="s">
        <v>50</v>
      </c>
      <c r="F98" s="22" t="s">
        <v>663</v>
      </c>
      <c r="G98" s="22" t="s">
        <v>52</v>
      </c>
      <c r="H98" s="20" t="s">
        <v>8</v>
      </c>
      <c r="I98" s="22" t="s">
        <v>12</v>
      </c>
      <c r="J98" s="22" t="s">
        <v>6</v>
      </c>
      <c r="K98" s="56">
        <v>60</v>
      </c>
      <c r="L98" s="56">
        <v>1</v>
      </c>
      <c r="M98" s="55">
        <f>Tabulka1346[[#This Row],[KS]]*Tabulka1346[[#This Row],[PŘÍKON SVÍTIDLA JEDN (W)]]</f>
        <v>60</v>
      </c>
      <c r="N98" s="4" t="s">
        <v>17</v>
      </c>
    </row>
    <row r="99" spans="3:15" x14ac:dyDescent="0.2">
      <c r="E99" s="20" t="s">
        <v>50</v>
      </c>
      <c r="F99" s="20" t="s">
        <v>655</v>
      </c>
      <c r="G99" s="20" t="s">
        <v>656</v>
      </c>
      <c r="H99" s="20" t="s">
        <v>8</v>
      </c>
      <c r="I99" s="22" t="s">
        <v>12</v>
      </c>
      <c r="J99" s="20" t="s">
        <v>217</v>
      </c>
      <c r="K99" s="55">
        <v>100</v>
      </c>
      <c r="L99" s="56">
        <v>2</v>
      </c>
      <c r="M99" s="55">
        <f>Tabulka1346[[#This Row],[KS]]*Tabulka1346[[#This Row],[PŘÍKON SVÍTIDLA JEDN (W)]]</f>
        <v>200</v>
      </c>
      <c r="N99" s="17" t="s">
        <v>218</v>
      </c>
    </row>
    <row r="100" spans="3:15" x14ac:dyDescent="0.2">
      <c r="E100" s="20" t="s">
        <v>50</v>
      </c>
      <c r="F100" s="20" t="s">
        <v>655</v>
      </c>
      <c r="G100" s="20" t="s">
        <v>656</v>
      </c>
      <c r="H100" s="20" t="s">
        <v>8</v>
      </c>
      <c r="I100" s="22" t="s">
        <v>12</v>
      </c>
      <c r="J100" s="22" t="s">
        <v>6</v>
      </c>
      <c r="K100" s="56">
        <v>60</v>
      </c>
      <c r="L100" s="56">
        <v>1</v>
      </c>
      <c r="M100" s="55">
        <f>Tabulka1346[[#This Row],[KS]]*Tabulka1346[[#This Row],[PŘÍKON SVÍTIDLA JEDN (W)]]</f>
        <v>60</v>
      </c>
      <c r="N100" s="4" t="s">
        <v>17</v>
      </c>
    </row>
    <row r="101" spans="3:15" x14ac:dyDescent="0.2">
      <c r="E101" s="20" t="s">
        <v>50</v>
      </c>
      <c r="F101" s="22" t="s">
        <v>244</v>
      </c>
      <c r="G101" s="22" t="s">
        <v>244</v>
      </c>
      <c r="H101" s="20" t="s">
        <v>8</v>
      </c>
      <c r="I101" s="22" t="s">
        <v>25</v>
      </c>
      <c r="J101" s="22" t="s">
        <v>23</v>
      </c>
      <c r="K101" s="56">
        <v>72</v>
      </c>
      <c r="L101" s="56">
        <v>2</v>
      </c>
      <c r="M101" s="55">
        <f>Tabulka1346[[#This Row],[KS]]*Tabulka1346[[#This Row],[PŘÍKON SVÍTIDLA JEDN (W)]]</f>
        <v>144</v>
      </c>
      <c r="N101" s="4" t="s">
        <v>17</v>
      </c>
    </row>
    <row r="102" spans="3:15" x14ac:dyDescent="0.2">
      <c r="C102" s="70"/>
      <c r="D102" s="70"/>
      <c r="E102" s="20" t="s">
        <v>50</v>
      </c>
      <c r="F102" s="20" t="s">
        <v>651</v>
      </c>
      <c r="G102" s="20" t="s">
        <v>651</v>
      </c>
      <c r="H102" s="20" t="s">
        <v>8</v>
      </c>
      <c r="I102" s="22" t="s">
        <v>12</v>
      </c>
      <c r="J102" s="22" t="s">
        <v>6</v>
      </c>
      <c r="K102" s="56">
        <v>60</v>
      </c>
      <c r="L102" s="56">
        <v>6</v>
      </c>
      <c r="M102" s="55">
        <f>Tabulka1346[[#This Row],[KS]]*Tabulka1346[[#This Row],[PŘÍKON SVÍTIDLA JEDN (W)]]</f>
        <v>360</v>
      </c>
      <c r="N102" s="4" t="s">
        <v>17</v>
      </c>
      <c r="O102" s="7"/>
    </row>
    <row r="103" spans="3:15" x14ac:dyDescent="0.2">
      <c r="C103" s="70"/>
      <c r="D103" s="70"/>
      <c r="E103" s="20" t="s">
        <v>50</v>
      </c>
      <c r="F103" s="20" t="s">
        <v>33</v>
      </c>
      <c r="G103" s="20" t="s">
        <v>33</v>
      </c>
      <c r="H103" s="20" t="s">
        <v>8</v>
      </c>
      <c r="I103" s="22" t="s">
        <v>12</v>
      </c>
      <c r="J103" s="22" t="s">
        <v>6</v>
      </c>
      <c r="K103" s="56">
        <v>60</v>
      </c>
      <c r="L103" s="56">
        <v>2</v>
      </c>
      <c r="M103" s="55">
        <f>Tabulka1346[[#This Row],[KS]]*Tabulka1346[[#This Row],[PŘÍKON SVÍTIDLA JEDN (W)]]</f>
        <v>120</v>
      </c>
      <c r="N103" s="4" t="s">
        <v>17</v>
      </c>
      <c r="O103" s="7"/>
    </row>
    <row r="104" spans="3:15" x14ac:dyDescent="0.2">
      <c r="C104" s="70"/>
      <c r="D104" s="70"/>
      <c r="E104" s="20" t="s">
        <v>50</v>
      </c>
      <c r="F104" s="20" t="s">
        <v>57</v>
      </c>
      <c r="G104" s="20" t="s">
        <v>57</v>
      </c>
      <c r="H104" s="20" t="s">
        <v>8</v>
      </c>
      <c r="I104" s="22" t="s">
        <v>12</v>
      </c>
      <c r="J104" s="22" t="s">
        <v>6</v>
      </c>
      <c r="K104" s="56">
        <v>60</v>
      </c>
      <c r="L104" s="56">
        <v>1</v>
      </c>
      <c r="M104" s="55">
        <f>Tabulka1346[[#This Row],[KS]]*Tabulka1346[[#This Row],[PŘÍKON SVÍTIDLA JEDN (W)]]</f>
        <v>60</v>
      </c>
      <c r="N104" s="4" t="s">
        <v>17</v>
      </c>
      <c r="O104" s="7"/>
    </row>
    <row r="105" spans="3:15" x14ac:dyDescent="0.2">
      <c r="C105" s="70"/>
      <c r="D105" s="70"/>
      <c r="E105" s="20" t="s">
        <v>50</v>
      </c>
      <c r="F105" s="20" t="s">
        <v>658</v>
      </c>
      <c r="G105" s="20" t="s">
        <v>658</v>
      </c>
      <c r="H105" s="20" t="s">
        <v>8</v>
      </c>
      <c r="I105" s="7" t="s">
        <v>25</v>
      </c>
      <c r="J105" s="20" t="s">
        <v>45</v>
      </c>
      <c r="K105" s="55">
        <f>2*58</f>
        <v>116</v>
      </c>
      <c r="L105" s="55">
        <v>6</v>
      </c>
      <c r="M105" s="55">
        <f>Tabulka1346[[#This Row],[KS]]*Tabulka1346[[#This Row],[PŘÍKON SVÍTIDLA JEDN (W)]]</f>
        <v>696</v>
      </c>
      <c r="N105" s="17" t="s">
        <v>17</v>
      </c>
      <c r="O105" s="7"/>
    </row>
    <row r="106" spans="3:15" x14ac:dyDescent="0.2">
      <c r="C106" s="70"/>
      <c r="D106" s="83"/>
      <c r="E106" s="20" t="s">
        <v>50</v>
      </c>
      <c r="F106" s="20" t="s">
        <v>658</v>
      </c>
      <c r="G106" s="20" t="s">
        <v>658</v>
      </c>
      <c r="H106" s="20" t="s">
        <v>8</v>
      </c>
      <c r="I106" s="22" t="s">
        <v>12</v>
      </c>
      <c r="J106" s="22" t="s">
        <v>6</v>
      </c>
      <c r="K106" s="56">
        <v>60</v>
      </c>
      <c r="L106" s="56">
        <v>1</v>
      </c>
      <c r="M106" s="55">
        <f>Tabulka1346[[#This Row],[KS]]*Tabulka1346[[#This Row],[PŘÍKON SVÍTIDLA JEDN (W)]]</f>
        <v>60</v>
      </c>
      <c r="N106" s="4" t="s">
        <v>17</v>
      </c>
      <c r="O106" s="7"/>
    </row>
    <row r="107" spans="3:15" x14ac:dyDescent="0.2">
      <c r="C107" s="70"/>
      <c r="D107" s="70"/>
      <c r="E107" s="20" t="s">
        <v>50</v>
      </c>
      <c r="F107" s="20" t="s">
        <v>658</v>
      </c>
      <c r="G107" s="20" t="s">
        <v>658</v>
      </c>
      <c r="H107" s="20" t="s">
        <v>8</v>
      </c>
      <c r="I107" s="22" t="s">
        <v>12</v>
      </c>
      <c r="J107" s="22" t="s">
        <v>6</v>
      </c>
      <c r="K107" s="56">
        <v>60</v>
      </c>
      <c r="L107" s="56">
        <v>2</v>
      </c>
      <c r="M107" s="55">
        <f>Tabulka1346[[#This Row],[KS]]*Tabulka1346[[#This Row],[PŘÍKON SVÍTIDLA JEDN (W)]]</f>
        <v>120</v>
      </c>
      <c r="N107" s="4" t="s">
        <v>17</v>
      </c>
      <c r="O107" s="7"/>
    </row>
    <row r="108" spans="3:15" x14ac:dyDescent="0.2">
      <c r="C108" s="70"/>
      <c r="D108" s="70"/>
      <c r="E108" s="20" t="s">
        <v>50</v>
      </c>
      <c r="F108" s="20" t="s">
        <v>658</v>
      </c>
      <c r="G108" s="20" t="s">
        <v>29</v>
      </c>
      <c r="H108" s="20" t="s">
        <v>8</v>
      </c>
      <c r="I108" s="22" t="s">
        <v>12</v>
      </c>
      <c r="J108" s="22" t="s">
        <v>6</v>
      </c>
      <c r="K108" s="56">
        <v>60</v>
      </c>
      <c r="L108" s="56">
        <v>1</v>
      </c>
      <c r="M108" s="55">
        <f>Tabulka1346[[#This Row],[KS]]*Tabulka1346[[#This Row],[PŘÍKON SVÍTIDLA JEDN (W)]]</f>
        <v>60</v>
      </c>
      <c r="N108" s="4" t="s">
        <v>17</v>
      </c>
      <c r="O108" s="7"/>
    </row>
    <row r="109" spans="3:15" x14ac:dyDescent="0.2">
      <c r="C109" s="70"/>
      <c r="D109" s="71"/>
      <c r="E109" s="20" t="s">
        <v>50</v>
      </c>
      <c r="F109" s="20" t="s">
        <v>658</v>
      </c>
      <c r="G109" s="20" t="s">
        <v>29</v>
      </c>
      <c r="H109" s="20" t="s">
        <v>8</v>
      </c>
      <c r="I109" s="22" t="s">
        <v>12</v>
      </c>
      <c r="J109" s="22" t="s">
        <v>6</v>
      </c>
      <c r="K109" s="56">
        <v>60</v>
      </c>
      <c r="L109" s="56">
        <v>1</v>
      </c>
      <c r="M109" s="55">
        <f>Tabulka1346[[#This Row],[KS]]*Tabulka1346[[#This Row],[PŘÍKON SVÍTIDLA JEDN (W)]]</f>
        <v>60</v>
      </c>
      <c r="N109" s="4" t="s">
        <v>17</v>
      </c>
      <c r="O109" s="7"/>
    </row>
    <row r="110" spans="3:15" x14ac:dyDescent="0.2">
      <c r="C110" s="70"/>
      <c r="D110" s="70"/>
      <c r="E110" s="20" t="s">
        <v>50</v>
      </c>
      <c r="F110" s="20" t="s">
        <v>436</v>
      </c>
      <c r="G110" s="20" t="s">
        <v>436</v>
      </c>
      <c r="H110" s="20" t="s">
        <v>8</v>
      </c>
      <c r="I110" s="22" t="s">
        <v>25</v>
      </c>
      <c r="J110" s="22" t="s">
        <v>23</v>
      </c>
      <c r="K110" s="56">
        <v>72</v>
      </c>
      <c r="L110" s="56">
        <v>8</v>
      </c>
      <c r="M110" s="55">
        <f>Tabulka1346[[#This Row],[KS]]*Tabulka1346[[#This Row],[PŘÍKON SVÍTIDLA JEDN (W)]]</f>
        <v>576</v>
      </c>
      <c r="N110" s="4" t="s">
        <v>17</v>
      </c>
      <c r="O110" s="7"/>
    </row>
    <row r="111" spans="3:15" x14ac:dyDescent="0.2">
      <c r="C111" s="70"/>
      <c r="D111" s="70"/>
      <c r="E111" s="23" t="s">
        <v>50</v>
      </c>
      <c r="F111" s="23" t="s">
        <v>436</v>
      </c>
      <c r="G111" s="23" t="s">
        <v>666</v>
      </c>
      <c r="H111" s="23" t="s">
        <v>8</v>
      </c>
      <c r="I111" s="23" t="s">
        <v>12</v>
      </c>
      <c r="J111" s="23" t="s">
        <v>6</v>
      </c>
      <c r="K111" s="57">
        <v>60</v>
      </c>
      <c r="L111" s="57">
        <v>1</v>
      </c>
      <c r="M111" s="57">
        <f>Tabulka1346[[#This Row],[KS]]*Tabulka1346[[#This Row],[PŘÍKON SVÍTIDLA JEDN (W)]]</f>
        <v>60</v>
      </c>
      <c r="N111" s="10" t="s">
        <v>17</v>
      </c>
      <c r="O111" s="7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01 Zámek - spotř.</vt:lpstr>
      <vt:lpstr>02 R - spotř.</vt:lpstr>
      <vt:lpstr>03 ZŠ Nám. Míru - osv.</vt:lpstr>
      <vt:lpstr>04 ZŠ Školní - osv.</vt:lpstr>
      <vt:lpstr>05 MŠ Letná - osv.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2018-12-11T09:35:59Z</dcterms:modified>
</cp:coreProperties>
</file>